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 ПО СТРАТЕГИИ, ПЛАНУ, МУНИЦ.ПРОГРАММАМ\ПРОГНОЗЫ\ДОЛГОСРОЧНЫЙ\2024\"/>
    </mc:Choice>
  </mc:AlternateContent>
  <bookViews>
    <workbookView xWindow="0" yWindow="0" windowWidth="28800" windowHeight="12075"/>
  </bookViews>
  <sheets>
    <sheet name="Лист1" sheetId="1" r:id="rId1"/>
    <sheet name="Лист2" sheetId="2" r:id="rId2"/>
  </sheets>
  <definedNames>
    <definedName name="_xlnm.Print_Titles" localSheetId="0">Лист1!$6:$8</definedName>
    <definedName name="_xlnm.Print_Area" localSheetId="0">Лист1!$A$1:$F$83</definedName>
  </definedNames>
  <calcPr calcId="152511"/>
</workbook>
</file>

<file path=xl/calcChain.xml><?xml version="1.0" encoding="utf-8"?>
<calcChain xmlns="http://schemas.openxmlformats.org/spreadsheetml/2006/main">
  <c r="F14" i="1" l="1"/>
  <c r="F12" i="1"/>
  <c r="F11" i="1"/>
  <c r="F13" i="1" l="1"/>
  <c r="F41" i="1" l="1"/>
  <c r="F72" i="1" l="1"/>
  <c r="F67" i="1"/>
  <c r="F70" i="1" l="1"/>
  <c r="F51" i="1"/>
  <c r="F42" i="1"/>
  <c r="F19" i="1"/>
  <c r="F63" i="1"/>
  <c r="F20" i="1"/>
  <c r="F75" i="1" l="1"/>
  <c r="F46" i="1" l="1"/>
  <c r="F40" i="1" l="1"/>
  <c r="F39" i="1" l="1"/>
  <c r="F35" i="1"/>
  <c r="F33" i="1"/>
  <c r="F28" i="1"/>
  <c r="F10" i="1" l="1"/>
  <c r="F73" i="1" l="1"/>
  <c r="F66" i="1"/>
  <c r="F65" i="1"/>
  <c r="F64" i="1"/>
  <c r="F62" i="1"/>
  <c r="F61" i="1"/>
  <c r="F53" i="1"/>
  <c r="F50" i="1"/>
  <c r="F34" i="1"/>
  <c r="F29" i="1"/>
  <c r="F27" i="1"/>
  <c r="F26" i="1"/>
  <c r="F25" i="1"/>
  <c r="F24" i="1"/>
  <c r="F76" i="1"/>
  <c r="F15" i="1" l="1"/>
  <c r="F47" i="1"/>
  <c r="F71" i="1" l="1"/>
  <c r="F74" i="1"/>
  <c r="F57" i="1"/>
  <c r="F52" i="1"/>
  <c r="F77" i="1" l="1"/>
  <c r="F36" i="1"/>
  <c r="F30" i="1"/>
  <c r="F21" i="1"/>
  <c r="F54" i="1"/>
  <c r="F43" i="1"/>
  <c r="F82" i="1" s="1"/>
  <c r="F16" i="1" l="1"/>
  <c r="F58" i="1" l="1"/>
  <c r="F59" i="1" s="1"/>
  <c r="F22" i="1" l="1"/>
  <c r="F44" i="1" l="1"/>
  <c r="F48" i="1" s="1"/>
  <c r="F37" i="1" l="1"/>
  <c r="F68" i="1"/>
  <c r="F55" i="1"/>
  <c r="F31" i="1" l="1"/>
  <c r="F78" i="1"/>
  <c r="F83" i="1" l="1"/>
  <c r="F80" i="1" s="1"/>
  <c r="E14" i="2"/>
  <c r="B14" i="2"/>
  <c r="C14" i="2"/>
  <c r="F13" i="2"/>
  <c r="D13" i="2"/>
  <c r="F12" i="2"/>
  <c r="D12" i="2"/>
  <c r="D11" i="2"/>
  <c r="F10" i="2"/>
  <c r="D10" i="2"/>
  <c r="F9" i="2"/>
  <c r="D9" i="2"/>
  <c r="D8" i="2"/>
  <c r="F7" i="2"/>
  <c r="D7" i="2"/>
  <c r="F6" i="2"/>
  <c r="D6" i="2"/>
  <c r="F5" i="2"/>
  <c r="D5" i="2"/>
  <c r="F3" i="2"/>
  <c r="D3" i="2"/>
  <c r="F14" i="2" l="1"/>
  <c r="D14" i="2"/>
</calcChain>
</file>

<file path=xl/sharedStrings.xml><?xml version="1.0" encoding="utf-8"?>
<sst xmlns="http://schemas.openxmlformats.org/spreadsheetml/2006/main" count="135" uniqueCount="93">
  <si>
    <t>Единица измерения</t>
  </si>
  <si>
    <t>Приложение 2</t>
  </si>
  <si>
    <t xml:space="preserve">№ п/п       </t>
  </si>
  <si>
    <t>1. Демографические показатели</t>
  </si>
  <si>
    <t>тыс. человек</t>
  </si>
  <si>
    <t>Общий коэффициент рождаемости</t>
  </si>
  <si>
    <t>Общий коэффициент смертности</t>
  </si>
  <si>
    <t>Коэффициент естественного прироста населения</t>
  </si>
  <si>
    <t>9. Труд и занятость</t>
  </si>
  <si>
    <t>Среднегодовая численность занятых в экономике</t>
  </si>
  <si>
    <t>рублей</t>
  </si>
  <si>
    <t>Уровень зарегистрированной безработицы</t>
  </si>
  <si>
    <t>Фонд начисленной заработной платы всех работников</t>
  </si>
  <si>
    <t>млн. рублей</t>
  </si>
  <si>
    <t xml:space="preserve">8. Денежные доходы населения </t>
  </si>
  <si>
    <t>2. Валовой региональный продукт</t>
  </si>
  <si>
    <t>4. Сельское хозяйство</t>
  </si>
  <si>
    <t>Продукция сельского хозяйства</t>
  </si>
  <si>
    <t xml:space="preserve">млн. рублей </t>
  </si>
  <si>
    <t>Индекс производства продукции сельского хозяйства</t>
  </si>
  <si>
    <t>5. Транспорт и связь</t>
  </si>
  <si>
    <t>6. Рынок товаров и услуг</t>
  </si>
  <si>
    <t xml:space="preserve">Оборот розничной торговли </t>
  </si>
  <si>
    <t xml:space="preserve">Объем платных услуг населению </t>
  </si>
  <si>
    <t>7. Инвестиции и строительство</t>
  </si>
  <si>
    <t>Ввод в действие жилых домов</t>
  </si>
  <si>
    <t>10. Развите социальной сферы</t>
  </si>
  <si>
    <t>мест на 1 тыс. детей                                в возрасте 1-6 лет</t>
  </si>
  <si>
    <t>Обеспеченность больничными койками на 10 тыс. населения</t>
  </si>
  <si>
    <t>11. Окружающая среда</t>
  </si>
  <si>
    <t>отклонения от общего количества показателей, процент</t>
  </si>
  <si>
    <t>общее количество показателей</t>
  </si>
  <si>
    <t>количество показателей с отклонениями не превышающими 9 процентов</t>
  </si>
  <si>
    <t xml:space="preserve">количество показателей превышающих отклонения 9 процентов </t>
  </si>
  <si>
    <t>3.Промышленное производство</t>
  </si>
  <si>
    <t>ИТОГО:</t>
  </si>
  <si>
    <t xml:space="preserve">по результатам  мониторинга реализации прогноза социально-экономического развития Ставропольского края на долгосрочный период сверх установленных  9,0 процента допущены отклонения фактических значений 20 макроэкономических показателей социально-экономического развития Ставропольского края от прогнозируемых  или 26,7 процентов от запланированных 75 показателей 
</t>
  </si>
  <si>
    <t>Оценка</t>
  </si>
  <si>
    <t>Факт</t>
  </si>
  <si>
    <t>Средняя ошибка раздела</t>
  </si>
  <si>
    <t>Точность прогноза по разделу</t>
  </si>
  <si>
    <t>Численность рабочей силы</t>
  </si>
  <si>
    <t>2.Промышленное производство</t>
  </si>
  <si>
    <t>в ценах соответствующих лет; млн.руб</t>
  </si>
  <si>
    <t>Продукция растениеводства</t>
  </si>
  <si>
    <t>Индекс производства продукции растеневодство</t>
  </si>
  <si>
    <t xml:space="preserve"> тыс. человек</t>
  </si>
  <si>
    <t>Индекс физического объема работ, выполненных по виду деятельности "Строительство"</t>
  </si>
  <si>
    <t>% к предыдущему году
в сопоставимых ценах</t>
  </si>
  <si>
    <t>Индекс физического объема инвестиций в основной капитал</t>
  </si>
  <si>
    <t>Индекс физического объема</t>
  </si>
  <si>
    <t>% к предыдущему году в сопоставимых ценах</t>
  </si>
  <si>
    <t>Численность безработных, зарегистрированных в государственных учреждениях службы занятости населения (на конец года)</t>
  </si>
  <si>
    <t>10. Развитие социальной сферы</t>
  </si>
  <si>
    <t xml:space="preserve">Показатели  прогноза социально-экономического развития Левокумского муниципального округа Ставропольского края на период до 2036 года, утвержденного распоряжением администрации Левокумского муниципального округа Ставропольского края от 26 декабря 2020г № 11-р </t>
  </si>
  <si>
    <t xml:space="preserve">Численность постоянного населения (среднегодовая) </t>
  </si>
  <si>
    <t>Обеспечение электрической энергией, газом и паром; кондиционирование воздуха</t>
  </si>
  <si>
    <t>Темп роста обеспечения электрической энергией, газом и паром; кондиционирования воздуха</t>
  </si>
  <si>
    <t>3. Сельское хозяйство</t>
  </si>
  <si>
    <t>4.Строительство</t>
  </si>
  <si>
    <t>6. Малое и среднее предпринимательство</t>
  </si>
  <si>
    <t>Численность занятых в сфере малого и среднего предпринимательства, включая индивидуальных предпринимателей</t>
  </si>
  <si>
    <t>человек</t>
  </si>
  <si>
    <t xml:space="preserve">Объем инвестиций в основной капитал за счёт всех источников финансирования 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</si>
  <si>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</t>
  </si>
  <si>
    <t>8. Денежные доходы населения</t>
  </si>
  <si>
    <t>Средний размер назначенных пенсий</t>
  </si>
  <si>
    <t>Среднемесячная номинальная начисленная заработная плата одного работника</t>
  </si>
  <si>
    <t>Обеспеченность  дошкольными образовательными учреждениями</t>
  </si>
  <si>
    <t>коек</t>
  </si>
  <si>
    <t>Обеспеченность мощностью амбулаторно-поликлинических учреждений на 10 тыс. человек населения</t>
  </si>
  <si>
    <t>на конец года; посещений в смену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</si>
  <si>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</si>
  <si>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процентов</t>
  </si>
  <si>
    <t>Обеспеченность общедоступными библиотеками на 10 тыс.населения</t>
  </si>
  <si>
    <t>Обеспеченность учреждениями культурно-досугового типа на 10 тыс.населения</t>
  </si>
  <si>
    <t>учрежд.</t>
  </si>
  <si>
    <t>Доля населения в возрасте от 3 до 79 лет, регулярно занимающегося физической культурой и спортом, в общей численности населения в возрасте от 3 до 79 лет</t>
  </si>
  <si>
    <t>Среднее отклонение фактических значений макроэкономических показателей социально-экономического развития Левокумского муниципального округа СК от прогнозируемых</t>
  </si>
  <si>
    <t>Среднее отклонение фактических значений показателей по исполнению прогноза социально-экономического развития Левокумского муниципального округа Ставропольского края за 2024 год</t>
  </si>
  <si>
    <t>Точность прогнозирования к факту 2024 г.</t>
  </si>
  <si>
    <t>число родившихся на 1 тыс. человек населения</t>
  </si>
  <si>
    <t>число умерших на 1 тыс. человек населения</t>
  </si>
  <si>
    <t>на 1 тыс. человек населения</t>
  </si>
  <si>
    <t xml:space="preserve"> Миграционный прирост (убыль)</t>
  </si>
  <si>
    <t xml:space="preserve">% к предыдущему году </t>
  </si>
  <si>
    <t>Продукция животноводства</t>
  </si>
  <si>
    <t>Индекс производства продукции животноводства</t>
  </si>
  <si>
    <t>Объем работ, выполненных по виду экономической деятельности "Строительство"</t>
  </si>
  <si>
    <t xml:space="preserve">тыс. кв. м </t>
  </si>
  <si>
    <t>5.Торговля</t>
  </si>
  <si>
    <t>7. Инвестиционная деятельность</t>
  </si>
  <si>
    <t xml:space="preserve">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</si>
</sst>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0" fillId="0" borderId="0" xfId="0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 shrinkToFi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2" fontId="5" fillId="0" borderId="1" xfId="0" applyNumberFormat="1" applyFont="1" applyBorder="1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horizontal="justify" vertical="center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Alignment="1">
      <alignment vertical="center"/>
    </xf>
    <xf numFmtId="4" fontId="0" fillId="4" borderId="0" xfId="0" applyNumberFormat="1" applyFill="1" applyAlignment="1">
      <alignment vertical="center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165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1" xfId="0" applyFont="1" applyFill="1" applyBorder="1" applyAlignment="1" applyProtection="1">
      <alignment horizontal="justify" vertical="center" wrapText="1" shrinkToFit="1"/>
    </xf>
    <xf numFmtId="0" fontId="11" fillId="0" borderId="5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justify" vertical="center" wrapText="1" shrinkToFi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6" borderId="1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" fillId="6" borderId="5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1"/>
  <sheetViews>
    <sheetView tabSelected="1" topLeftCell="A73" zoomScaleNormal="100" zoomScaleSheetLayoutView="75" workbookViewId="0">
      <selection activeCell="F14" sqref="F14"/>
    </sheetView>
  </sheetViews>
  <sheetFormatPr defaultRowHeight="12.75" x14ac:dyDescent="0.2"/>
  <cols>
    <col min="1" max="1" width="6.7109375" style="17" customWidth="1"/>
    <col min="2" max="2" width="77" style="18" customWidth="1"/>
    <col min="3" max="3" width="40.42578125" style="17" customWidth="1"/>
    <col min="4" max="4" width="16.42578125" style="17" bestFit="1" customWidth="1"/>
    <col min="5" max="5" width="16.42578125" style="17" customWidth="1"/>
    <col min="6" max="6" width="17.42578125" style="17" customWidth="1"/>
    <col min="7" max="21" width="9.140625" style="27"/>
    <col min="22" max="16384" width="9.140625" style="17"/>
  </cols>
  <sheetData>
    <row r="1" spans="1:21" ht="0.75" customHeight="1" x14ac:dyDescent="0.2"/>
    <row r="2" spans="1:21" ht="30.75" hidden="1" customHeight="1" x14ac:dyDescent="0.2">
      <c r="B2" s="19"/>
      <c r="C2" s="2"/>
      <c r="D2" s="2"/>
      <c r="E2" s="2"/>
      <c r="F2" s="2"/>
    </row>
    <row r="3" spans="1:21" ht="36" hidden="1" customHeight="1" x14ac:dyDescent="0.2">
      <c r="B3" s="19"/>
      <c r="C3" s="2"/>
      <c r="D3" s="2"/>
      <c r="E3" s="2"/>
      <c r="F3" s="2"/>
    </row>
    <row r="4" spans="1:21" ht="69.75" customHeight="1" x14ac:dyDescent="0.2">
      <c r="A4" s="84" t="s">
        <v>79</v>
      </c>
      <c r="B4" s="84"/>
      <c r="C4" s="84"/>
      <c r="D4" s="84"/>
      <c r="E4" s="84"/>
      <c r="F4" s="84"/>
    </row>
    <row r="5" spans="1:21" ht="15" customHeight="1" x14ac:dyDescent="0.2"/>
    <row r="6" spans="1:21" ht="21.75" customHeight="1" x14ac:dyDescent="0.2">
      <c r="A6" s="88" t="s">
        <v>2</v>
      </c>
      <c r="B6" s="85" t="s">
        <v>54</v>
      </c>
      <c r="C6" s="85" t="s">
        <v>0</v>
      </c>
      <c r="D6" s="16" t="s">
        <v>37</v>
      </c>
      <c r="E6" s="16" t="s">
        <v>38</v>
      </c>
      <c r="F6" s="85" t="s">
        <v>80</v>
      </c>
    </row>
    <row r="7" spans="1:21" ht="18.75" customHeight="1" x14ac:dyDescent="0.2">
      <c r="A7" s="89"/>
      <c r="B7" s="86"/>
      <c r="C7" s="86"/>
      <c r="D7" s="85">
        <v>2024</v>
      </c>
      <c r="E7" s="85">
        <v>2024</v>
      </c>
      <c r="F7" s="86"/>
    </row>
    <row r="8" spans="1:21" ht="77.25" customHeight="1" x14ac:dyDescent="0.2">
      <c r="A8" s="90"/>
      <c r="B8" s="87"/>
      <c r="C8" s="87"/>
      <c r="D8" s="87"/>
      <c r="E8" s="87"/>
      <c r="F8" s="87"/>
    </row>
    <row r="9" spans="1:21" s="20" customFormat="1" ht="18.75" x14ac:dyDescent="0.2">
      <c r="A9" s="39"/>
      <c r="B9" s="43" t="s">
        <v>3</v>
      </c>
      <c r="C9" s="3"/>
      <c r="D9" s="16"/>
      <c r="E9" s="16"/>
      <c r="F9" s="44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spans="1:21" ht="18.75" x14ac:dyDescent="0.2">
      <c r="A10" s="39">
        <v>1</v>
      </c>
      <c r="B10" s="45" t="s">
        <v>55</v>
      </c>
      <c r="C10" s="3" t="s">
        <v>4</v>
      </c>
      <c r="D10" s="29">
        <v>34.85</v>
      </c>
      <c r="E10" s="29">
        <v>34.64</v>
      </c>
      <c r="F10" s="30">
        <f>(ABS(E10-D10)/E10)*100</f>
        <v>0.60623556581986393</v>
      </c>
    </row>
    <row r="11" spans="1:21" ht="37.5" x14ac:dyDescent="0.2">
      <c r="A11" s="39">
        <v>2</v>
      </c>
      <c r="B11" s="46" t="s">
        <v>5</v>
      </c>
      <c r="C11" s="3" t="s">
        <v>81</v>
      </c>
      <c r="D11" s="30">
        <v>9.1999999999999993</v>
      </c>
      <c r="E11" s="30">
        <v>10.1</v>
      </c>
      <c r="F11" s="30">
        <f>ABS(E11-D11)</f>
        <v>0.90000000000000036</v>
      </c>
    </row>
    <row r="12" spans="1:21" ht="37.5" x14ac:dyDescent="0.2">
      <c r="A12" s="39">
        <v>3</v>
      </c>
      <c r="B12" s="46" t="s">
        <v>6</v>
      </c>
      <c r="C12" s="3" t="s">
        <v>82</v>
      </c>
      <c r="D12" s="30">
        <v>10.7</v>
      </c>
      <c r="E12" s="30">
        <v>13.1</v>
      </c>
      <c r="F12" s="30">
        <f>ABS(E12-D12)</f>
        <v>2.4000000000000004</v>
      </c>
    </row>
    <row r="13" spans="1:21" ht="18.75" x14ac:dyDescent="0.2">
      <c r="A13" s="39">
        <v>4</v>
      </c>
      <c r="B13" s="46" t="s">
        <v>7</v>
      </c>
      <c r="C13" s="3" t="s">
        <v>83</v>
      </c>
      <c r="D13" s="30">
        <v>-1.8</v>
      </c>
      <c r="E13" s="30">
        <v>-3</v>
      </c>
      <c r="F13" s="30">
        <f>ABS(E13-D13)</f>
        <v>1.2</v>
      </c>
    </row>
    <row r="14" spans="1:21" ht="18.75" x14ac:dyDescent="0.2">
      <c r="A14" s="39">
        <v>5</v>
      </c>
      <c r="B14" s="46" t="s">
        <v>84</v>
      </c>
      <c r="C14" s="3" t="s">
        <v>46</v>
      </c>
      <c r="D14" s="29">
        <v>-0.02</v>
      </c>
      <c r="E14" s="29">
        <v>-0.04</v>
      </c>
      <c r="F14" s="29">
        <f>ABS(E14-D14)</f>
        <v>0.02</v>
      </c>
    </row>
    <row r="15" spans="1:21" s="21" customFormat="1" ht="19.5" customHeight="1" x14ac:dyDescent="0.2">
      <c r="A15" s="78" t="s">
        <v>39</v>
      </c>
      <c r="B15" s="79"/>
      <c r="C15" s="79"/>
      <c r="D15" s="79"/>
      <c r="E15" s="80"/>
      <c r="F15" s="15">
        <f>(F10++F11+F12+F13+F14)/5</f>
        <v>1.0252471131639729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1:21" s="21" customFormat="1" ht="18.75" customHeight="1" x14ac:dyDescent="0.2">
      <c r="A16" s="81" t="s">
        <v>40</v>
      </c>
      <c r="B16" s="82"/>
      <c r="C16" s="82"/>
      <c r="D16" s="82"/>
      <c r="E16" s="83"/>
      <c r="F16" s="75">
        <f>100-F15</f>
        <v>98.974752886836029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s="21" customFormat="1" ht="18.75" customHeight="1" x14ac:dyDescent="0.2">
      <c r="A17" s="3"/>
      <c r="B17" s="47" t="s">
        <v>42</v>
      </c>
      <c r="C17" s="3"/>
      <c r="D17" s="3"/>
      <c r="E17" s="3"/>
      <c r="F17" s="4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spans="1:21" s="20" customFormat="1" ht="18.75" hidden="1" x14ac:dyDescent="0.2">
      <c r="A18" s="39"/>
      <c r="B18" s="43"/>
      <c r="C18" s="3"/>
      <c r="D18" s="30"/>
      <c r="E18" s="16"/>
      <c r="F18" s="48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spans="1:21" s="20" customFormat="1" ht="37.5" x14ac:dyDescent="0.3">
      <c r="A19" s="39">
        <v>6</v>
      </c>
      <c r="B19" s="45" t="s">
        <v>56</v>
      </c>
      <c r="C19" s="3" t="s">
        <v>13</v>
      </c>
      <c r="D19" s="49">
        <v>600.70000000000005</v>
      </c>
      <c r="E19" s="31">
        <v>528.20000000000005</v>
      </c>
      <c r="F19" s="50">
        <f>ABS((E19-D19)/E19)*100</f>
        <v>13.725861416130252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1:21" ht="37.5" x14ac:dyDescent="0.3">
      <c r="A20" s="39">
        <v>7</v>
      </c>
      <c r="B20" s="51" t="s">
        <v>57</v>
      </c>
      <c r="C20" s="3" t="s">
        <v>85</v>
      </c>
      <c r="D20" s="49">
        <v>95.2</v>
      </c>
      <c r="E20" s="31">
        <v>106</v>
      </c>
      <c r="F20" s="50">
        <f>ABS(E20-D20)</f>
        <v>10.799999999999997</v>
      </c>
    </row>
    <row r="21" spans="1:21" s="21" customFormat="1" ht="19.5" customHeight="1" x14ac:dyDescent="0.2">
      <c r="A21" s="78" t="s">
        <v>39</v>
      </c>
      <c r="B21" s="79"/>
      <c r="C21" s="79"/>
      <c r="D21" s="79"/>
      <c r="E21" s="80"/>
      <c r="F21" s="15">
        <f>(F19+F20)/2</f>
        <v>12.262930708065124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spans="1:21" s="21" customFormat="1" ht="18.75" customHeight="1" x14ac:dyDescent="0.2">
      <c r="A22" s="81" t="s">
        <v>40</v>
      </c>
      <c r="B22" s="82"/>
      <c r="C22" s="82"/>
      <c r="D22" s="82"/>
      <c r="E22" s="83"/>
      <c r="F22" s="75">
        <f>100-F21</f>
        <v>87.737069291934873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spans="1:21" s="20" customFormat="1" ht="18.75" x14ac:dyDescent="0.2">
      <c r="A23" s="39"/>
      <c r="B23" s="43" t="s">
        <v>58</v>
      </c>
      <c r="C23" s="3"/>
      <c r="D23" s="16"/>
      <c r="E23" s="16"/>
      <c r="F23" s="44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spans="1:21" ht="18.75" x14ac:dyDescent="0.2">
      <c r="A24" s="39">
        <v>8</v>
      </c>
      <c r="B24" s="52" t="s">
        <v>17</v>
      </c>
      <c r="C24" s="3" t="s">
        <v>18</v>
      </c>
      <c r="D24" s="30">
        <v>6523.9</v>
      </c>
      <c r="E24" s="30">
        <v>6608.8</v>
      </c>
      <c r="F24" s="30">
        <f>(ABS(E24-D24)/E24)*100</f>
        <v>1.2846507686720818</v>
      </c>
    </row>
    <row r="25" spans="1:21" ht="37.5" x14ac:dyDescent="0.2">
      <c r="A25" s="39">
        <v>9</v>
      </c>
      <c r="B25" s="52" t="s">
        <v>19</v>
      </c>
      <c r="C25" s="3" t="s">
        <v>51</v>
      </c>
      <c r="D25" s="33">
        <v>106.6</v>
      </c>
      <c r="E25" s="33">
        <v>109.6</v>
      </c>
      <c r="F25" s="33">
        <f>ABS(E25-D25)</f>
        <v>3</v>
      </c>
    </row>
    <row r="26" spans="1:21" ht="18.75" x14ac:dyDescent="0.2">
      <c r="A26" s="39">
        <v>10</v>
      </c>
      <c r="B26" s="53" t="s">
        <v>44</v>
      </c>
      <c r="C26" s="3" t="s">
        <v>18</v>
      </c>
      <c r="D26" s="33">
        <v>3487.8</v>
      </c>
      <c r="E26" s="33">
        <v>3510.9</v>
      </c>
      <c r="F26" s="33">
        <f>(ABS(E26-D26)/E26)*100</f>
        <v>0.65795095274715631</v>
      </c>
    </row>
    <row r="27" spans="1:21" ht="37.5" x14ac:dyDescent="0.2">
      <c r="A27" s="39">
        <v>11</v>
      </c>
      <c r="B27" s="52" t="s">
        <v>45</v>
      </c>
      <c r="C27" s="3" t="s">
        <v>51</v>
      </c>
      <c r="D27" s="33">
        <v>108.1</v>
      </c>
      <c r="E27" s="33">
        <v>123.7</v>
      </c>
      <c r="F27" s="33">
        <f>ABS(E27-D27)</f>
        <v>15.600000000000009</v>
      </c>
    </row>
    <row r="28" spans="1:21" ht="18.75" x14ac:dyDescent="0.2">
      <c r="A28" s="39">
        <v>12</v>
      </c>
      <c r="B28" s="53" t="s">
        <v>86</v>
      </c>
      <c r="C28" s="3" t="s">
        <v>18</v>
      </c>
      <c r="D28" s="33">
        <v>3036.1</v>
      </c>
      <c r="E28" s="33">
        <v>3097.9</v>
      </c>
      <c r="F28" s="33">
        <f>(ABS(E28-D28)/E28)*100</f>
        <v>1.9948997708124916</v>
      </c>
    </row>
    <row r="29" spans="1:21" ht="37.5" x14ac:dyDescent="0.2">
      <c r="A29" s="39">
        <v>13</v>
      </c>
      <c r="B29" s="52" t="s">
        <v>87</v>
      </c>
      <c r="C29" s="3" t="s">
        <v>51</v>
      </c>
      <c r="D29" s="33">
        <v>103</v>
      </c>
      <c r="E29" s="33">
        <v>97.1</v>
      </c>
      <c r="F29" s="33">
        <f>ABS(E29-D29)</f>
        <v>5.9000000000000057</v>
      </c>
    </row>
    <row r="30" spans="1:21" s="21" customFormat="1" ht="19.5" customHeight="1" x14ac:dyDescent="0.2">
      <c r="A30" s="78" t="s">
        <v>39</v>
      </c>
      <c r="B30" s="79"/>
      <c r="C30" s="79"/>
      <c r="D30" s="79"/>
      <c r="E30" s="80"/>
      <c r="F30" s="15">
        <f>(F24+F25+F26+F27+F28+F29)/6</f>
        <v>4.7395835820386241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spans="1:21" s="21" customFormat="1" ht="18.75" customHeight="1" x14ac:dyDescent="0.2">
      <c r="A31" s="81" t="s">
        <v>40</v>
      </c>
      <c r="B31" s="82"/>
      <c r="C31" s="82"/>
      <c r="D31" s="82"/>
      <c r="E31" s="83"/>
      <c r="F31" s="75">
        <f>100-F30</f>
        <v>95.26041641796138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spans="1:21" s="21" customFormat="1" ht="18.75" customHeight="1" x14ac:dyDescent="0.2">
      <c r="A32" s="54"/>
      <c r="B32" s="55" t="s">
        <v>59</v>
      </c>
      <c r="C32" s="34"/>
      <c r="D32" s="34"/>
      <c r="E32" s="34"/>
      <c r="F32" s="35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spans="1:21" s="21" customFormat="1" ht="44.25" customHeight="1" x14ac:dyDescent="0.2">
      <c r="A33" s="56">
        <v>14</v>
      </c>
      <c r="B33" s="57" t="s">
        <v>88</v>
      </c>
      <c r="C33" s="3" t="s">
        <v>43</v>
      </c>
      <c r="D33" s="36">
        <v>46.85</v>
      </c>
      <c r="E33" s="36">
        <v>52.85</v>
      </c>
      <c r="F33" s="42">
        <f>(ABS(E33-D33)/E33)*100</f>
        <v>11.352885525070954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spans="1:21" s="21" customFormat="1" ht="46.5" customHeight="1" x14ac:dyDescent="0.2">
      <c r="A34" s="58">
        <v>15</v>
      </c>
      <c r="B34" s="59" t="s">
        <v>47</v>
      </c>
      <c r="C34" s="60" t="s">
        <v>48</v>
      </c>
      <c r="D34" s="37">
        <v>95.3</v>
      </c>
      <c r="E34" s="37">
        <v>167.8</v>
      </c>
      <c r="F34" s="42">
        <f>ABS(E34-D34)</f>
        <v>72.500000000000014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spans="1:21" s="21" customFormat="1" ht="32.25" customHeight="1" x14ac:dyDescent="0.2">
      <c r="A35" s="58">
        <v>16</v>
      </c>
      <c r="B35" s="59" t="s">
        <v>25</v>
      </c>
      <c r="C35" s="60" t="s">
        <v>89</v>
      </c>
      <c r="D35" s="37">
        <v>3.15</v>
      </c>
      <c r="E35" s="37">
        <v>7.6</v>
      </c>
      <c r="F35" s="42">
        <f>(ABS(E35-D35)/E35)*100</f>
        <v>58.55263157894737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spans="1:21" s="21" customFormat="1" ht="24" customHeight="1" x14ac:dyDescent="0.2">
      <c r="A36" s="78" t="s">
        <v>39</v>
      </c>
      <c r="B36" s="79"/>
      <c r="C36" s="79"/>
      <c r="D36" s="79"/>
      <c r="E36" s="80"/>
      <c r="F36" s="26">
        <f>SUM(F33:F35)/3</f>
        <v>47.468505701339446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spans="1:21" s="21" customFormat="1" ht="23.25" customHeight="1" thickBot="1" x14ac:dyDescent="0.25">
      <c r="A37" s="81" t="s">
        <v>40</v>
      </c>
      <c r="B37" s="82"/>
      <c r="C37" s="82"/>
      <c r="D37" s="82"/>
      <c r="E37" s="83"/>
      <c r="F37" s="76">
        <f>100-F36</f>
        <v>52.531494298660554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spans="1:21" s="20" customFormat="1" ht="18.75" customHeight="1" x14ac:dyDescent="0.2">
      <c r="A38" s="61"/>
      <c r="B38" s="62" t="s">
        <v>90</v>
      </c>
      <c r="C38" s="63"/>
      <c r="D38" s="32"/>
      <c r="E38" s="32"/>
      <c r="F38" s="64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spans="1:21" ht="18.75" customHeight="1" x14ac:dyDescent="0.2">
      <c r="A39" s="39">
        <v>17</v>
      </c>
      <c r="B39" s="46" t="s">
        <v>22</v>
      </c>
      <c r="C39" s="3" t="s">
        <v>13</v>
      </c>
      <c r="D39" s="41">
        <v>632.79999999999995</v>
      </c>
      <c r="E39" s="38">
        <v>720</v>
      </c>
      <c r="F39" s="42">
        <f>(ABS(E39-D39)/E39)*100</f>
        <v>12.111111111111118</v>
      </c>
    </row>
    <row r="40" spans="1:21" ht="33" customHeight="1" x14ac:dyDescent="0.2">
      <c r="A40" s="39">
        <v>18</v>
      </c>
      <c r="B40" s="46" t="s">
        <v>22</v>
      </c>
      <c r="C40" s="60" t="s">
        <v>48</v>
      </c>
      <c r="D40" s="38">
        <v>98.9</v>
      </c>
      <c r="E40" s="38">
        <v>106.8</v>
      </c>
      <c r="F40" s="42">
        <f>ABS(E40-D40)</f>
        <v>7.8999999999999915</v>
      </c>
    </row>
    <row r="41" spans="1:21" ht="18.75" customHeight="1" x14ac:dyDescent="0.2">
      <c r="A41" s="39">
        <v>19</v>
      </c>
      <c r="B41" s="46" t="s">
        <v>23</v>
      </c>
      <c r="C41" s="3" t="s">
        <v>13</v>
      </c>
      <c r="D41" s="65">
        <v>1015.1</v>
      </c>
      <c r="E41" s="42">
        <v>1115.6500000000001</v>
      </c>
      <c r="F41" s="42">
        <f>(ABS(E41-D41)/E41)*100</f>
        <v>9.0126831891722361</v>
      </c>
    </row>
    <row r="42" spans="1:21" ht="39.75" customHeight="1" x14ac:dyDescent="0.2">
      <c r="A42" s="39">
        <v>20</v>
      </c>
      <c r="B42" s="46" t="s">
        <v>23</v>
      </c>
      <c r="C42" s="60" t="s">
        <v>48</v>
      </c>
      <c r="D42" s="66">
        <v>99.3</v>
      </c>
      <c r="E42" s="38">
        <v>100.7</v>
      </c>
      <c r="F42" s="42">
        <f>ABS(E42-D42)</f>
        <v>1.4000000000000057</v>
      </c>
    </row>
    <row r="43" spans="1:21" s="21" customFormat="1" ht="19.5" customHeight="1" x14ac:dyDescent="0.2">
      <c r="A43" s="78" t="s">
        <v>39</v>
      </c>
      <c r="B43" s="79"/>
      <c r="C43" s="79"/>
      <c r="D43" s="79"/>
      <c r="E43" s="80"/>
      <c r="F43" s="15">
        <f>(F39+F40+F41+F42)/4</f>
        <v>7.6059485750708378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spans="1:21" s="21" customFormat="1" ht="18.75" customHeight="1" x14ac:dyDescent="0.2">
      <c r="A44" s="81" t="s">
        <v>40</v>
      </c>
      <c r="B44" s="82"/>
      <c r="C44" s="82"/>
      <c r="D44" s="82"/>
      <c r="E44" s="83"/>
      <c r="F44" s="75">
        <f>100-F43</f>
        <v>92.39405142492916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spans="1:21" ht="22.5" customHeight="1" x14ac:dyDescent="0.2">
      <c r="A45" s="40"/>
      <c r="B45" s="43" t="s">
        <v>60</v>
      </c>
      <c r="C45" s="39"/>
      <c r="D45" s="40"/>
      <c r="E45" s="40"/>
      <c r="F45" s="41"/>
    </row>
    <row r="46" spans="1:21" s="27" customFormat="1" ht="56.25" x14ac:dyDescent="0.3">
      <c r="A46" s="71">
        <v>21</v>
      </c>
      <c r="B46" s="72" t="s">
        <v>61</v>
      </c>
      <c r="C46" s="73" t="s">
        <v>62</v>
      </c>
      <c r="D46" s="39">
        <v>1840</v>
      </c>
      <c r="E46" s="39">
        <v>1953</v>
      </c>
      <c r="F46" s="4">
        <f>(ABS(E46-D46)/E46)*100</f>
        <v>5.7859703020993347</v>
      </c>
    </row>
    <row r="47" spans="1:21" ht="18.75" x14ac:dyDescent="0.2">
      <c r="A47" s="78" t="s">
        <v>39</v>
      </c>
      <c r="B47" s="79"/>
      <c r="C47" s="79"/>
      <c r="D47" s="79"/>
      <c r="E47" s="80"/>
      <c r="F47" s="15">
        <f>F46</f>
        <v>5.7859703020993347</v>
      </c>
    </row>
    <row r="48" spans="1:21" ht="18.75" x14ac:dyDescent="0.2">
      <c r="A48" s="81" t="s">
        <v>40</v>
      </c>
      <c r="B48" s="82"/>
      <c r="C48" s="82"/>
      <c r="D48" s="82"/>
      <c r="E48" s="83"/>
      <c r="F48" s="75">
        <f>100-F47</f>
        <v>94.214029697900671</v>
      </c>
    </row>
    <row r="49" spans="1:21" s="20" customFormat="1" ht="18.75" x14ac:dyDescent="0.2">
      <c r="A49" s="39"/>
      <c r="B49" s="43" t="s">
        <v>91</v>
      </c>
      <c r="C49" s="3"/>
      <c r="D49" s="16"/>
      <c r="E49" s="16"/>
      <c r="F49" s="44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1:21" ht="37.5" x14ac:dyDescent="0.2">
      <c r="A50" s="39">
        <v>22</v>
      </c>
      <c r="B50" s="45" t="s">
        <v>63</v>
      </c>
      <c r="C50" s="3" t="s">
        <v>13</v>
      </c>
      <c r="D50" s="41">
        <v>2177.4</v>
      </c>
      <c r="E50" s="41">
        <v>3092.7</v>
      </c>
      <c r="F50" s="41">
        <f>(ABS(E50-D50)/E50)*100</f>
        <v>29.595499078475111</v>
      </c>
    </row>
    <row r="51" spans="1:21" ht="37.5" x14ac:dyDescent="0.2">
      <c r="A51" s="39">
        <v>23</v>
      </c>
      <c r="B51" s="45" t="s">
        <v>49</v>
      </c>
      <c r="C51" s="3" t="s">
        <v>51</v>
      </c>
      <c r="D51" s="38">
        <v>99.5</v>
      </c>
      <c r="E51" s="38">
        <v>130.6</v>
      </c>
      <c r="F51" s="38">
        <f>ABS(E51-D51)</f>
        <v>31.099999999999994</v>
      </c>
    </row>
    <row r="52" spans="1:21" ht="75" x14ac:dyDescent="0.2">
      <c r="A52" s="39">
        <v>24</v>
      </c>
      <c r="B52" s="45" t="s">
        <v>64</v>
      </c>
      <c r="C52" s="3" t="s">
        <v>13</v>
      </c>
      <c r="D52" s="38">
        <v>705.1</v>
      </c>
      <c r="E52" s="38">
        <v>1249.9000000000001</v>
      </c>
      <c r="F52" s="38">
        <f t="shared" ref="F52" si="0">(E52-D52)/E52*100</f>
        <v>43.587486998959918</v>
      </c>
    </row>
    <row r="53" spans="1:21" ht="37.5" x14ac:dyDescent="0.2">
      <c r="A53" s="39">
        <v>25</v>
      </c>
      <c r="B53" s="45" t="s">
        <v>50</v>
      </c>
      <c r="C53" s="3" t="s">
        <v>51</v>
      </c>
      <c r="D53" s="38">
        <v>97.8</v>
      </c>
      <c r="E53" s="38">
        <v>101.7</v>
      </c>
      <c r="F53" s="38">
        <f>ABS(E53-D53)</f>
        <v>3.9000000000000057</v>
      </c>
    </row>
    <row r="54" spans="1:21" s="21" customFormat="1" ht="19.5" customHeight="1" x14ac:dyDescent="0.2">
      <c r="A54" s="78" t="s">
        <v>39</v>
      </c>
      <c r="B54" s="79"/>
      <c r="C54" s="79"/>
      <c r="D54" s="79"/>
      <c r="E54" s="80"/>
      <c r="F54" s="15">
        <f>(F50+F51+F52+F53)/4</f>
        <v>27.045746519358758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1:21" s="21" customFormat="1" ht="18.75" customHeight="1" x14ac:dyDescent="0.2">
      <c r="A55" s="81" t="s">
        <v>40</v>
      </c>
      <c r="B55" s="82"/>
      <c r="C55" s="82"/>
      <c r="D55" s="82"/>
      <c r="E55" s="83"/>
      <c r="F55" s="75">
        <f>100-F54</f>
        <v>72.954253480641242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21" s="27" customFormat="1" ht="18.75" customHeight="1" x14ac:dyDescent="0.2">
      <c r="A56" s="3"/>
      <c r="B56" s="47" t="s">
        <v>65</v>
      </c>
      <c r="C56" s="3"/>
      <c r="D56" s="3"/>
      <c r="E56" s="3"/>
      <c r="F56" s="4"/>
    </row>
    <row r="57" spans="1:21" s="27" customFormat="1" ht="18.75" customHeight="1" x14ac:dyDescent="0.2">
      <c r="A57" s="3">
        <v>26</v>
      </c>
      <c r="B57" s="74" t="s">
        <v>66</v>
      </c>
      <c r="C57" s="3" t="s">
        <v>10</v>
      </c>
      <c r="D57" s="36">
        <v>15460.25</v>
      </c>
      <c r="E57" s="36">
        <v>17936.91</v>
      </c>
      <c r="F57" s="42">
        <f>(E57-D57)/E57*100</f>
        <v>13.807617923042487</v>
      </c>
    </row>
    <row r="58" spans="1:21" s="27" customFormat="1" ht="18.75" customHeight="1" x14ac:dyDescent="0.2">
      <c r="A58" s="78" t="s">
        <v>39</v>
      </c>
      <c r="B58" s="79"/>
      <c r="C58" s="79"/>
      <c r="D58" s="79"/>
      <c r="E58" s="80"/>
      <c r="F58" s="15">
        <f>(F57)/1</f>
        <v>13.807617923042487</v>
      </c>
    </row>
    <row r="59" spans="1:21" s="27" customFormat="1" ht="18.75" customHeight="1" x14ac:dyDescent="0.2">
      <c r="A59" s="81" t="s">
        <v>40</v>
      </c>
      <c r="B59" s="82"/>
      <c r="C59" s="82"/>
      <c r="D59" s="82"/>
      <c r="E59" s="83"/>
      <c r="F59" s="75">
        <f>100-F58</f>
        <v>86.192382076957514</v>
      </c>
    </row>
    <row r="60" spans="1:21" s="20" customFormat="1" ht="18.75" x14ac:dyDescent="0.2">
      <c r="A60" s="39"/>
      <c r="B60" s="43" t="s">
        <v>8</v>
      </c>
      <c r="C60" s="3"/>
      <c r="D60" s="4"/>
      <c r="E60" s="4"/>
      <c r="F60" s="4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spans="1:21" ht="18.75" x14ac:dyDescent="0.2">
      <c r="A61" s="39">
        <v>27</v>
      </c>
      <c r="B61" s="45" t="s">
        <v>41</v>
      </c>
      <c r="C61" s="3" t="s">
        <v>4</v>
      </c>
      <c r="D61" s="42">
        <v>9.4</v>
      </c>
      <c r="E61" s="42">
        <v>9.39</v>
      </c>
      <c r="F61" s="42">
        <f>(ABS(E61-D61)/E61)*100</f>
        <v>0.10649627263045566</v>
      </c>
    </row>
    <row r="62" spans="1:21" ht="18.75" x14ac:dyDescent="0.2">
      <c r="A62" s="39">
        <v>28</v>
      </c>
      <c r="B62" s="45" t="s">
        <v>9</v>
      </c>
      <c r="C62" s="3" t="s">
        <v>4</v>
      </c>
      <c r="D62" s="4">
        <v>9.16</v>
      </c>
      <c r="E62" s="4">
        <v>9.15</v>
      </c>
      <c r="F62" s="4">
        <f>(ABS(E62-D62)/E62)*100</f>
        <v>0.10928961748633645</v>
      </c>
    </row>
    <row r="63" spans="1:21" ht="37.5" x14ac:dyDescent="0.2">
      <c r="A63" s="39">
        <v>29</v>
      </c>
      <c r="B63" s="67" t="s">
        <v>67</v>
      </c>
      <c r="C63" s="3" t="s">
        <v>10</v>
      </c>
      <c r="D63" s="41">
        <v>42790.2</v>
      </c>
      <c r="E63" s="41">
        <v>46735.3</v>
      </c>
      <c r="F63" s="4">
        <f>ABS((E63-D63)/E63)*100</f>
        <v>8.4413708695568559</v>
      </c>
    </row>
    <row r="64" spans="1:21" ht="18.75" x14ac:dyDescent="0.2">
      <c r="A64" s="39">
        <v>30</v>
      </c>
      <c r="B64" s="45" t="s">
        <v>11</v>
      </c>
      <c r="C64" s="3" t="s">
        <v>92</v>
      </c>
      <c r="D64" s="41">
        <v>0.5</v>
      </c>
      <c r="E64" s="41">
        <v>0.3</v>
      </c>
      <c r="F64" s="4">
        <f>ABS(E64-D64)</f>
        <v>0.2</v>
      </c>
    </row>
    <row r="65" spans="1:21" ht="56.25" x14ac:dyDescent="0.2">
      <c r="A65" s="39">
        <v>31</v>
      </c>
      <c r="B65" s="45" t="s">
        <v>52</v>
      </c>
      <c r="C65" s="3" t="s">
        <v>4</v>
      </c>
      <c r="D65" s="42">
        <v>0.11</v>
      </c>
      <c r="E65" s="42">
        <v>6.4000000000000001E-2</v>
      </c>
      <c r="F65" s="42">
        <f>(ABS(E65-D65)/E65)*100</f>
        <v>71.875</v>
      </c>
    </row>
    <row r="66" spans="1:21" ht="18.75" x14ac:dyDescent="0.2">
      <c r="A66" s="39">
        <v>32</v>
      </c>
      <c r="B66" s="45" t="s">
        <v>12</v>
      </c>
      <c r="C66" s="3" t="s">
        <v>13</v>
      </c>
      <c r="D66" s="42">
        <v>1676.2</v>
      </c>
      <c r="E66" s="42">
        <v>1761.2</v>
      </c>
      <c r="F66" s="42">
        <f>(ABS(E66-D66)/E66)*100</f>
        <v>4.8262548262548259</v>
      </c>
    </row>
    <row r="67" spans="1:21" s="21" customFormat="1" ht="19.5" customHeight="1" x14ac:dyDescent="0.2">
      <c r="A67" s="94" t="s">
        <v>39</v>
      </c>
      <c r="B67" s="95"/>
      <c r="C67" s="95"/>
      <c r="D67" s="95"/>
      <c r="E67" s="96"/>
      <c r="F67" s="15">
        <f>(F61+F62+F63+F64+F65+F66)/6</f>
        <v>14.259735264321412</v>
      </c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spans="1:21" s="21" customFormat="1" ht="18.75" customHeight="1" x14ac:dyDescent="0.2">
      <c r="A68" s="81" t="s">
        <v>40</v>
      </c>
      <c r="B68" s="82"/>
      <c r="C68" s="82"/>
      <c r="D68" s="82"/>
      <c r="E68" s="83"/>
      <c r="F68" s="75">
        <f>100-F67</f>
        <v>85.740264735678593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spans="1:21" s="20" customFormat="1" ht="18.75" x14ac:dyDescent="0.2">
      <c r="A69" s="39"/>
      <c r="B69" s="43" t="s">
        <v>53</v>
      </c>
      <c r="C69" s="3"/>
      <c r="D69" s="16"/>
      <c r="E69" s="16"/>
      <c r="F69" s="44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spans="1:21" ht="37.5" x14ac:dyDescent="0.2">
      <c r="A70" s="39">
        <v>33</v>
      </c>
      <c r="B70" s="68" t="s">
        <v>68</v>
      </c>
      <c r="C70" s="3" t="s">
        <v>27</v>
      </c>
      <c r="D70" s="42">
        <v>940</v>
      </c>
      <c r="E70" s="42">
        <v>939</v>
      </c>
      <c r="F70" s="69">
        <f>ABS((E70-D70)/E70)*100</f>
        <v>0.10649627263045794</v>
      </c>
    </row>
    <row r="71" spans="1:21" ht="18.75" x14ac:dyDescent="0.2">
      <c r="A71" s="39">
        <v>34</v>
      </c>
      <c r="B71" s="68" t="s">
        <v>28</v>
      </c>
      <c r="C71" s="36" t="s">
        <v>69</v>
      </c>
      <c r="D71" s="3">
        <v>75.099999999999994</v>
      </c>
      <c r="E71" s="3">
        <v>75.7</v>
      </c>
      <c r="F71" s="70">
        <f t="shared" ref="F71:F74" si="1">(E71-D71)/E71*100</f>
        <v>0.79260237780714471</v>
      </c>
    </row>
    <row r="72" spans="1:21" ht="37.5" x14ac:dyDescent="0.2">
      <c r="A72" s="39">
        <v>35</v>
      </c>
      <c r="B72" s="68" t="s">
        <v>70</v>
      </c>
      <c r="C72" s="36" t="s">
        <v>71</v>
      </c>
      <c r="D72" s="48">
        <v>394.8</v>
      </c>
      <c r="E72" s="3">
        <v>363.3</v>
      </c>
      <c r="F72" s="70">
        <f>ABS(E72-D72)/E72*100</f>
        <v>8.6705202312138727</v>
      </c>
    </row>
    <row r="73" spans="1:21" ht="75" x14ac:dyDescent="0.2">
      <c r="A73" s="39">
        <v>36</v>
      </c>
      <c r="B73" s="68" t="s">
        <v>72</v>
      </c>
      <c r="C73" s="36" t="s">
        <v>73</v>
      </c>
      <c r="D73" s="3">
        <v>7.14</v>
      </c>
      <c r="E73" s="3">
        <v>7.14</v>
      </c>
      <c r="F73" s="70">
        <f>ABS(E73-D73)</f>
        <v>0</v>
      </c>
    </row>
    <row r="74" spans="1:21" ht="37.5" x14ac:dyDescent="0.2">
      <c r="A74" s="39">
        <v>37</v>
      </c>
      <c r="B74" s="53" t="s">
        <v>74</v>
      </c>
      <c r="C74" s="3" t="s">
        <v>76</v>
      </c>
      <c r="D74" s="3">
        <v>4.59</v>
      </c>
      <c r="E74" s="3">
        <v>4.62</v>
      </c>
      <c r="F74" s="70">
        <f t="shared" si="1"/>
        <v>0.64935064935065467</v>
      </c>
    </row>
    <row r="75" spans="1:21" ht="37.5" x14ac:dyDescent="0.2">
      <c r="A75" s="39">
        <v>38</v>
      </c>
      <c r="B75" s="68" t="s">
        <v>75</v>
      </c>
      <c r="C75" s="3" t="s">
        <v>76</v>
      </c>
      <c r="D75" s="3">
        <v>4.87</v>
      </c>
      <c r="E75" s="3">
        <v>4.91</v>
      </c>
      <c r="F75" s="70">
        <f>(E75-D75)/E75*100</f>
        <v>0.81466395112016354</v>
      </c>
    </row>
    <row r="76" spans="1:21" ht="58.5" customHeight="1" x14ac:dyDescent="0.2">
      <c r="A76" s="39">
        <v>39</v>
      </c>
      <c r="B76" s="68" t="s">
        <v>77</v>
      </c>
      <c r="C76" s="36" t="s">
        <v>73</v>
      </c>
      <c r="D76" s="38">
        <v>53.5</v>
      </c>
      <c r="E76" s="38">
        <v>62.8</v>
      </c>
      <c r="F76" s="70">
        <f>E76-D76</f>
        <v>9.2999999999999972</v>
      </c>
    </row>
    <row r="77" spans="1:21" s="21" customFormat="1" ht="19.5" customHeight="1" x14ac:dyDescent="0.2">
      <c r="A77" s="78" t="s">
        <v>39</v>
      </c>
      <c r="B77" s="79"/>
      <c r="C77" s="79"/>
      <c r="D77" s="79"/>
      <c r="E77" s="80"/>
      <c r="F77" s="15">
        <f>(F70+F71+F72+F73+F74+F75+F76)/7</f>
        <v>2.9048047831603272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spans="1:21" s="21" customFormat="1" ht="18.75" customHeight="1" x14ac:dyDescent="0.2">
      <c r="A78" s="81" t="s">
        <v>40</v>
      </c>
      <c r="B78" s="82"/>
      <c r="C78" s="82"/>
      <c r="D78" s="82"/>
      <c r="E78" s="83"/>
      <c r="F78" s="75">
        <f>100-F77</f>
        <v>97.09519521683967</v>
      </c>
      <c r="G78" s="27"/>
      <c r="H78" s="27"/>
      <c r="I78" s="27"/>
      <c r="J78" s="27"/>
      <c r="K78" s="28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spans="1:21" s="20" customFormat="1" ht="18.75" x14ac:dyDescent="0.2">
      <c r="A79" s="3"/>
      <c r="B79" s="3"/>
      <c r="C79" s="3"/>
      <c r="D79" s="4"/>
      <c r="E79" s="4"/>
      <c r="F79" s="4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spans="1:21" ht="42.75" customHeight="1" x14ac:dyDescent="0.2">
      <c r="A80" s="91" t="s">
        <v>78</v>
      </c>
      <c r="B80" s="92"/>
      <c r="C80" s="92"/>
      <c r="D80" s="92"/>
      <c r="E80" s="93"/>
      <c r="F80" s="25">
        <f>100-F83</f>
        <v>13.690609047166035</v>
      </c>
    </row>
    <row r="81" spans="1:6" ht="51" customHeight="1" x14ac:dyDescent="0.2">
      <c r="A81" s="20"/>
      <c r="B81" s="22"/>
      <c r="C81" s="20"/>
      <c r="D81" s="23"/>
      <c r="E81" s="23"/>
      <c r="F81" s="23"/>
    </row>
    <row r="82" spans="1:6" x14ac:dyDescent="0.2">
      <c r="A82" s="20"/>
      <c r="B82" s="22"/>
      <c r="C82" s="20"/>
      <c r="D82" s="20"/>
      <c r="E82" s="20"/>
      <c r="F82" s="77">
        <f>(F15+F21+F30+F36+F43+F47+F54+F58+F67+F77)/10</f>
        <v>13.690609047166031</v>
      </c>
    </row>
    <row r="83" spans="1:6" x14ac:dyDescent="0.2">
      <c r="A83" s="20"/>
      <c r="B83" s="22"/>
      <c r="C83" s="20"/>
      <c r="D83" s="20"/>
      <c r="E83" s="20"/>
      <c r="F83" s="24">
        <f>(F16+F22+F31+F44+F48+F55+F59+F68+F78+F37)/10</f>
        <v>86.309390952833965</v>
      </c>
    </row>
    <row r="84" spans="1:6" x14ac:dyDescent="0.2">
      <c r="A84" s="20"/>
      <c r="B84" s="22"/>
      <c r="C84" s="20"/>
      <c r="D84" s="20"/>
      <c r="E84" s="20"/>
      <c r="F84" s="20"/>
    </row>
    <row r="85" spans="1:6" x14ac:dyDescent="0.2">
      <c r="A85" s="20"/>
      <c r="B85" s="22"/>
      <c r="C85" s="20"/>
      <c r="D85" s="20"/>
      <c r="E85" s="20"/>
      <c r="F85" s="20"/>
    </row>
    <row r="86" spans="1:6" x14ac:dyDescent="0.2">
      <c r="A86" s="20"/>
      <c r="B86" s="22"/>
      <c r="C86" s="20"/>
      <c r="D86" s="20"/>
      <c r="E86" s="20"/>
      <c r="F86" s="20"/>
    </row>
    <row r="87" spans="1:6" x14ac:dyDescent="0.2">
      <c r="A87" s="20"/>
      <c r="B87" s="22"/>
      <c r="C87" s="20"/>
      <c r="D87" s="20"/>
      <c r="E87" s="20"/>
      <c r="F87" s="20"/>
    </row>
    <row r="88" spans="1:6" x14ac:dyDescent="0.2">
      <c r="A88" s="20"/>
      <c r="B88" s="22"/>
      <c r="C88" s="20"/>
      <c r="D88" s="20"/>
      <c r="E88" s="20"/>
      <c r="F88" s="20"/>
    </row>
    <row r="89" spans="1:6" x14ac:dyDescent="0.2">
      <c r="A89" s="20"/>
      <c r="B89" s="22"/>
      <c r="C89" s="20"/>
      <c r="D89" s="20"/>
      <c r="E89" s="20"/>
      <c r="F89" s="20"/>
    </row>
    <row r="90" spans="1:6" x14ac:dyDescent="0.2">
      <c r="A90" s="20"/>
      <c r="B90" s="22"/>
      <c r="C90" s="20"/>
      <c r="D90" s="20"/>
      <c r="E90" s="20"/>
      <c r="F90" s="20"/>
    </row>
    <row r="91" spans="1:6" x14ac:dyDescent="0.2">
      <c r="A91" s="20"/>
      <c r="B91" s="22"/>
      <c r="C91" s="20"/>
      <c r="D91" s="20"/>
      <c r="E91" s="20"/>
      <c r="F91" s="20"/>
    </row>
    <row r="92" spans="1:6" x14ac:dyDescent="0.2">
      <c r="A92" s="20"/>
      <c r="B92" s="22"/>
      <c r="C92" s="20"/>
      <c r="D92" s="20"/>
      <c r="E92" s="20"/>
      <c r="F92" s="20"/>
    </row>
    <row r="93" spans="1:6" x14ac:dyDescent="0.2">
      <c r="A93" s="20"/>
      <c r="B93" s="22"/>
      <c r="C93" s="20"/>
      <c r="D93" s="20"/>
      <c r="E93" s="20"/>
      <c r="F93" s="20"/>
    </row>
    <row r="94" spans="1:6" x14ac:dyDescent="0.2">
      <c r="A94" s="20"/>
      <c r="B94" s="22"/>
      <c r="C94" s="20"/>
      <c r="D94" s="20"/>
      <c r="E94" s="20"/>
      <c r="F94" s="20"/>
    </row>
    <row r="95" spans="1:6" x14ac:dyDescent="0.2">
      <c r="A95" s="20"/>
      <c r="B95" s="22"/>
      <c r="C95" s="20"/>
      <c r="D95" s="20"/>
      <c r="E95" s="20"/>
      <c r="F95" s="20"/>
    </row>
    <row r="96" spans="1:6" x14ac:dyDescent="0.2">
      <c r="A96" s="20"/>
      <c r="B96" s="22"/>
      <c r="C96" s="20"/>
      <c r="D96" s="20"/>
      <c r="E96" s="20"/>
      <c r="F96" s="20"/>
    </row>
    <row r="97" spans="1:6" x14ac:dyDescent="0.2">
      <c r="A97" s="20"/>
      <c r="B97" s="22"/>
      <c r="C97" s="20"/>
      <c r="D97" s="20"/>
      <c r="E97" s="20"/>
      <c r="F97" s="20"/>
    </row>
    <row r="98" spans="1:6" x14ac:dyDescent="0.2">
      <c r="A98" s="20"/>
      <c r="B98" s="22"/>
      <c r="C98" s="20"/>
      <c r="D98" s="20"/>
      <c r="E98" s="20"/>
      <c r="F98" s="20"/>
    </row>
    <row r="99" spans="1:6" x14ac:dyDescent="0.2">
      <c r="A99" s="20"/>
      <c r="B99" s="22"/>
      <c r="C99" s="20"/>
      <c r="D99" s="20"/>
      <c r="E99" s="20"/>
      <c r="F99" s="20"/>
    </row>
    <row r="100" spans="1:6" x14ac:dyDescent="0.2">
      <c r="A100" s="20"/>
      <c r="B100" s="22"/>
      <c r="C100" s="20"/>
      <c r="D100" s="20"/>
      <c r="E100" s="20"/>
      <c r="F100" s="20"/>
    </row>
    <row r="101" spans="1:6" x14ac:dyDescent="0.2">
      <c r="A101" s="20"/>
      <c r="B101" s="22"/>
      <c r="C101" s="20"/>
      <c r="D101" s="20"/>
      <c r="E101" s="20"/>
      <c r="F101" s="20"/>
    </row>
    <row r="102" spans="1:6" x14ac:dyDescent="0.2">
      <c r="A102" s="20"/>
      <c r="B102" s="22"/>
      <c r="C102" s="20"/>
      <c r="D102" s="20"/>
      <c r="E102" s="20"/>
      <c r="F102" s="20"/>
    </row>
    <row r="103" spans="1:6" x14ac:dyDescent="0.2">
      <c r="A103" s="20"/>
      <c r="B103" s="22"/>
      <c r="C103" s="20"/>
      <c r="D103" s="20"/>
      <c r="E103" s="20"/>
      <c r="F103" s="20"/>
    </row>
    <row r="104" spans="1:6" x14ac:dyDescent="0.2">
      <c r="A104" s="20"/>
      <c r="B104" s="22"/>
      <c r="C104" s="20"/>
      <c r="D104" s="20"/>
      <c r="E104" s="20"/>
      <c r="F104" s="20"/>
    </row>
    <row r="105" spans="1:6" x14ac:dyDescent="0.2">
      <c r="A105" s="20"/>
      <c r="B105" s="22"/>
      <c r="C105" s="20"/>
      <c r="D105" s="20"/>
      <c r="E105" s="20"/>
      <c r="F105" s="20"/>
    </row>
    <row r="106" spans="1:6" x14ac:dyDescent="0.2">
      <c r="A106" s="20"/>
      <c r="B106" s="22"/>
      <c r="C106" s="20"/>
      <c r="D106" s="20"/>
      <c r="E106" s="20"/>
      <c r="F106" s="20"/>
    </row>
    <row r="107" spans="1:6" x14ac:dyDescent="0.2">
      <c r="A107" s="20"/>
      <c r="B107" s="22"/>
      <c r="C107" s="20"/>
      <c r="D107" s="20"/>
      <c r="E107" s="20"/>
      <c r="F107" s="20"/>
    </row>
    <row r="108" spans="1:6" x14ac:dyDescent="0.2">
      <c r="A108" s="20"/>
      <c r="B108" s="22"/>
      <c r="C108" s="20"/>
      <c r="D108" s="20"/>
      <c r="E108" s="20"/>
      <c r="F108" s="20"/>
    </row>
    <row r="109" spans="1:6" x14ac:dyDescent="0.2">
      <c r="A109" s="20"/>
      <c r="B109" s="22"/>
      <c r="C109" s="20"/>
      <c r="D109" s="20"/>
      <c r="E109" s="20"/>
      <c r="F109" s="20"/>
    </row>
    <row r="110" spans="1:6" x14ac:dyDescent="0.2">
      <c r="A110" s="20"/>
      <c r="B110" s="22"/>
      <c r="C110" s="20"/>
      <c r="D110" s="20"/>
      <c r="E110" s="20"/>
      <c r="F110" s="20"/>
    </row>
    <row r="111" spans="1:6" x14ac:dyDescent="0.2">
      <c r="A111" s="20"/>
      <c r="B111" s="22"/>
      <c r="C111" s="20"/>
      <c r="D111" s="20"/>
      <c r="E111" s="20"/>
      <c r="F111" s="20"/>
    </row>
    <row r="112" spans="1:6" x14ac:dyDescent="0.2">
      <c r="A112" s="20"/>
      <c r="B112" s="22"/>
      <c r="C112" s="20"/>
      <c r="D112" s="20"/>
      <c r="E112" s="20"/>
      <c r="F112" s="20"/>
    </row>
    <row r="113" spans="1:6" x14ac:dyDescent="0.2">
      <c r="A113" s="20"/>
      <c r="B113" s="22"/>
      <c r="C113" s="20"/>
      <c r="D113" s="20"/>
      <c r="E113" s="20"/>
      <c r="F113" s="20"/>
    </row>
    <row r="114" spans="1:6" x14ac:dyDescent="0.2">
      <c r="A114" s="20"/>
      <c r="B114" s="22"/>
      <c r="C114" s="20"/>
      <c r="D114" s="20"/>
      <c r="E114" s="20"/>
      <c r="F114" s="20"/>
    </row>
    <row r="115" spans="1:6" x14ac:dyDescent="0.2">
      <c r="A115" s="20"/>
      <c r="B115" s="22"/>
      <c r="C115" s="20"/>
      <c r="D115" s="20"/>
      <c r="E115" s="20"/>
      <c r="F115" s="20"/>
    </row>
    <row r="116" spans="1:6" x14ac:dyDescent="0.2">
      <c r="A116" s="20"/>
      <c r="B116" s="22"/>
      <c r="C116" s="20"/>
      <c r="D116" s="20"/>
      <c r="E116" s="20"/>
      <c r="F116" s="20"/>
    </row>
    <row r="117" spans="1:6" x14ac:dyDescent="0.2">
      <c r="A117" s="20"/>
      <c r="B117" s="22"/>
      <c r="C117" s="20"/>
      <c r="D117" s="20"/>
      <c r="E117" s="20"/>
      <c r="F117" s="20"/>
    </row>
    <row r="118" spans="1:6" x14ac:dyDescent="0.2">
      <c r="A118" s="20"/>
      <c r="B118" s="22"/>
      <c r="C118" s="20"/>
      <c r="D118" s="20"/>
      <c r="E118" s="20"/>
      <c r="F118" s="20"/>
    </row>
    <row r="119" spans="1:6" x14ac:dyDescent="0.2">
      <c r="A119" s="20"/>
      <c r="B119" s="22"/>
      <c r="C119" s="20"/>
      <c r="D119" s="20"/>
      <c r="E119" s="20"/>
      <c r="F119" s="20"/>
    </row>
    <row r="120" spans="1:6" x14ac:dyDescent="0.2">
      <c r="A120" s="20"/>
      <c r="B120" s="22"/>
      <c r="C120" s="20"/>
      <c r="D120" s="20"/>
      <c r="E120" s="20"/>
      <c r="F120" s="20"/>
    </row>
    <row r="121" spans="1:6" x14ac:dyDescent="0.2">
      <c r="A121" s="20"/>
      <c r="B121" s="22"/>
      <c r="C121" s="20"/>
      <c r="D121" s="20"/>
      <c r="E121" s="20"/>
      <c r="F121" s="20"/>
    </row>
  </sheetData>
  <mergeCells count="28">
    <mergeCell ref="A80:E80"/>
    <mergeCell ref="A44:E44"/>
    <mergeCell ref="A54:E54"/>
    <mergeCell ref="A55:E55"/>
    <mergeCell ref="A67:E67"/>
    <mergeCell ref="A68:E68"/>
    <mergeCell ref="A77:E77"/>
    <mergeCell ref="A78:E78"/>
    <mergeCell ref="A47:E47"/>
    <mergeCell ref="A48:E48"/>
    <mergeCell ref="A58:E58"/>
    <mergeCell ref="A59:E59"/>
    <mergeCell ref="A4:F4"/>
    <mergeCell ref="B6:B8"/>
    <mergeCell ref="C6:C8"/>
    <mergeCell ref="E7:E8"/>
    <mergeCell ref="A6:A8"/>
    <mergeCell ref="F6:F8"/>
    <mergeCell ref="D7:D8"/>
    <mergeCell ref="A15:E15"/>
    <mergeCell ref="A30:E30"/>
    <mergeCell ref="A31:E31"/>
    <mergeCell ref="A43:E43"/>
    <mergeCell ref="A16:E16"/>
    <mergeCell ref="A22:E22"/>
    <mergeCell ref="A21:E21"/>
    <mergeCell ref="A36:E36"/>
    <mergeCell ref="A37:E37"/>
  </mergeCells>
  <phoneticPr fontId="3" type="noConversion"/>
  <dataValidations disablePrompts="1"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64:D65 D41:D42 D50:D53 D19:D20 E76 E70">
      <formula1>0</formula1>
      <formula2>9.99999999999999E+132</formula2>
    </dataValidation>
  </dataValidations>
  <pageMargins left="0.39370078740157483" right="0.39370078740157483" top="0.39370078740157483" bottom="0.39370078740157483" header="0" footer="0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="60" workbookViewId="0">
      <selection activeCell="J42" sqref="J42"/>
    </sheetView>
  </sheetViews>
  <sheetFormatPr defaultRowHeight="12.75" x14ac:dyDescent="0.2"/>
  <cols>
    <col min="1" max="1" width="31.5703125" customWidth="1"/>
    <col min="2" max="2" width="12.140625" customWidth="1"/>
    <col min="3" max="3" width="13.28515625" customWidth="1"/>
    <col min="4" max="4" width="12.28515625" customWidth="1"/>
    <col min="5" max="5" width="13.140625" customWidth="1"/>
    <col min="6" max="6" width="12.7109375" customWidth="1"/>
    <col min="14" max="14" width="17.7109375" customWidth="1"/>
  </cols>
  <sheetData>
    <row r="1" spans="1:26" x14ac:dyDescent="0.2">
      <c r="N1" s="1" t="s">
        <v>1</v>
      </c>
    </row>
    <row r="2" spans="1:26" ht="87" customHeight="1" x14ac:dyDescent="0.2">
      <c r="A2" s="10"/>
      <c r="B2" s="11" t="s">
        <v>31</v>
      </c>
      <c r="C2" s="11" t="s">
        <v>32</v>
      </c>
      <c r="D2" s="11" t="s">
        <v>30</v>
      </c>
      <c r="E2" s="12" t="s">
        <v>33</v>
      </c>
      <c r="F2" s="12" t="s">
        <v>30</v>
      </c>
    </row>
    <row r="3" spans="1:26" ht="31.5" x14ac:dyDescent="0.2">
      <c r="A3" s="7" t="s">
        <v>3</v>
      </c>
      <c r="B3" s="10">
        <v>6</v>
      </c>
      <c r="C3" s="10">
        <v>4</v>
      </c>
      <c r="D3" s="13">
        <f>C3/B3*100</f>
        <v>66.666666666666657</v>
      </c>
      <c r="E3" s="10">
        <v>2</v>
      </c>
      <c r="F3" s="13">
        <f>E3/B3*100</f>
        <v>33.333333333333329</v>
      </c>
    </row>
    <row r="4" spans="1:26" ht="31.5" x14ac:dyDescent="0.2">
      <c r="A4" s="7" t="s">
        <v>15</v>
      </c>
      <c r="B4" s="10">
        <v>3</v>
      </c>
      <c r="C4" s="10">
        <v>3</v>
      </c>
      <c r="D4" s="13">
        <v>100</v>
      </c>
      <c r="E4" s="10">
        <v>0</v>
      </c>
      <c r="F4" s="10">
        <v>0</v>
      </c>
    </row>
    <row r="5" spans="1:26" ht="31.5" x14ac:dyDescent="0.2">
      <c r="A5" s="8" t="s">
        <v>34</v>
      </c>
      <c r="B5" s="10">
        <v>13</v>
      </c>
      <c r="C5" s="10">
        <v>10</v>
      </c>
      <c r="D5" s="13">
        <f t="shared" ref="D5:D14" si="0">C5/B5*100</f>
        <v>76.923076923076934</v>
      </c>
      <c r="E5" s="10">
        <v>3</v>
      </c>
      <c r="F5" s="13">
        <f>E5/B5*100</f>
        <v>23.076923076923077</v>
      </c>
    </row>
    <row r="6" spans="1:26" ht="15.75" x14ac:dyDescent="0.2">
      <c r="A6" s="9" t="s">
        <v>16</v>
      </c>
      <c r="B6" s="10">
        <v>9</v>
      </c>
      <c r="C6" s="10">
        <v>5</v>
      </c>
      <c r="D6" s="13">
        <f t="shared" si="0"/>
        <v>55.555555555555557</v>
      </c>
      <c r="E6" s="10">
        <v>4</v>
      </c>
      <c r="F6" s="13">
        <f>E6/B6*100</f>
        <v>44.444444444444443</v>
      </c>
    </row>
    <row r="7" spans="1:26" ht="15.75" x14ac:dyDescent="0.2">
      <c r="A7" s="7" t="s">
        <v>20</v>
      </c>
      <c r="B7" s="10">
        <v>4</v>
      </c>
      <c r="C7" s="10">
        <v>3</v>
      </c>
      <c r="D7" s="13">
        <f t="shared" si="0"/>
        <v>75</v>
      </c>
      <c r="E7" s="10">
        <v>1</v>
      </c>
      <c r="F7" s="13">
        <f>E7/B7*100</f>
        <v>25</v>
      </c>
    </row>
    <row r="8" spans="1:26" ht="15.75" x14ac:dyDescent="0.2">
      <c r="A8" s="7" t="s">
        <v>21</v>
      </c>
      <c r="B8" s="10">
        <v>7</v>
      </c>
      <c r="C8" s="10">
        <v>7</v>
      </c>
      <c r="D8" s="13">
        <f t="shared" si="0"/>
        <v>100</v>
      </c>
      <c r="E8" s="10"/>
      <c r="F8" s="13"/>
    </row>
    <row r="9" spans="1:26" ht="31.5" x14ac:dyDescent="0.2">
      <c r="A9" s="7" t="s">
        <v>24</v>
      </c>
      <c r="B9" s="10">
        <v>5</v>
      </c>
      <c r="C9" s="10">
        <v>1</v>
      </c>
      <c r="D9" s="13">
        <f t="shared" si="0"/>
        <v>20</v>
      </c>
      <c r="E9" s="10">
        <v>4</v>
      </c>
      <c r="F9" s="13">
        <f>E9/B9*100</f>
        <v>80</v>
      </c>
    </row>
    <row r="10" spans="1:26" ht="31.5" x14ac:dyDescent="0.2">
      <c r="A10" s="7" t="s">
        <v>14</v>
      </c>
      <c r="B10" s="10">
        <v>3</v>
      </c>
      <c r="C10" s="10">
        <v>2</v>
      </c>
      <c r="D10" s="13">
        <f t="shared" si="0"/>
        <v>66.666666666666657</v>
      </c>
      <c r="E10" s="10">
        <v>1</v>
      </c>
      <c r="F10" s="13">
        <f>E10/B10*100</f>
        <v>33.333333333333329</v>
      </c>
    </row>
    <row r="11" spans="1:26" ht="15.75" x14ac:dyDescent="0.2">
      <c r="A11" s="7" t="s">
        <v>8</v>
      </c>
      <c r="B11" s="10">
        <v>12</v>
      </c>
      <c r="C11" s="10">
        <v>12</v>
      </c>
      <c r="D11" s="13">
        <f t="shared" si="0"/>
        <v>100</v>
      </c>
      <c r="E11" s="10"/>
      <c r="F11" s="13"/>
    </row>
    <row r="12" spans="1:26" ht="31.5" x14ac:dyDescent="0.2">
      <c r="A12" s="7" t="s">
        <v>26</v>
      </c>
      <c r="B12" s="10">
        <v>8</v>
      </c>
      <c r="C12" s="10">
        <v>6</v>
      </c>
      <c r="D12" s="13">
        <f t="shared" si="0"/>
        <v>75</v>
      </c>
      <c r="E12" s="10">
        <v>2</v>
      </c>
      <c r="F12" s="13">
        <f>E12/B12*100</f>
        <v>25</v>
      </c>
    </row>
    <row r="13" spans="1:26" ht="15.75" x14ac:dyDescent="0.2">
      <c r="A13" s="7" t="s">
        <v>29</v>
      </c>
      <c r="B13" s="10">
        <v>5</v>
      </c>
      <c r="C13" s="10">
        <v>2</v>
      </c>
      <c r="D13" s="13">
        <f t="shared" si="0"/>
        <v>40</v>
      </c>
      <c r="E13" s="10">
        <v>3</v>
      </c>
      <c r="F13" s="13">
        <f>E13/B13*100</f>
        <v>60</v>
      </c>
    </row>
    <row r="14" spans="1:26" ht="15.75" x14ac:dyDescent="0.2">
      <c r="A14" s="7" t="s">
        <v>35</v>
      </c>
      <c r="B14" s="7">
        <f>SUM(B3:B13)</f>
        <v>75</v>
      </c>
      <c r="C14" s="7">
        <f>SUM(C3:C13)</f>
        <v>55</v>
      </c>
      <c r="D14" s="14">
        <f t="shared" si="0"/>
        <v>73.333333333333329</v>
      </c>
      <c r="E14" s="7">
        <f>SUM(E3:E13)</f>
        <v>20</v>
      </c>
      <c r="F14" s="14">
        <f>E14/B14*100</f>
        <v>26.666666666666668</v>
      </c>
    </row>
    <row r="15" spans="1:26" x14ac:dyDescent="0.2">
      <c r="D15" s="5"/>
      <c r="F15" s="5"/>
    </row>
    <row r="16" spans="1:26" ht="55.5" customHeight="1" x14ac:dyDescent="0.2">
      <c r="A16" s="97" t="s">
        <v>36</v>
      </c>
      <c r="B16" s="97"/>
      <c r="C16" s="97"/>
      <c r="D16" s="97"/>
      <c r="E16" s="97"/>
      <c r="F16" s="9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4:6" x14ac:dyDescent="0.2">
      <c r="D17" s="5"/>
      <c r="F17" s="5"/>
    </row>
    <row r="18" spans="4:6" x14ac:dyDescent="0.2">
      <c r="F18" s="5"/>
    </row>
    <row r="19" spans="4:6" x14ac:dyDescent="0.2">
      <c r="F19" s="5"/>
    </row>
    <row r="20" spans="4:6" x14ac:dyDescent="0.2">
      <c r="F20" s="5"/>
    </row>
    <row r="21" spans="4:6" x14ac:dyDescent="0.2">
      <c r="F21" s="5"/>
    </row>
    <row r="22" spans="4:6" x14ac:dyDescent="0.2">
      <c r="F22" s="5"/>
    </row>
    <row r="23" spans="4:6" x14ac:dyDescent="0.2">
      <c r="F23" s="5"/>
    </row>
    <row r="24" spans="4:6" x14ac:dyDescent="0.2">
      <c r="F24" s="5"/>
    </row>
    <row r="25" spans="4:6" x14ac:dyDescent="0.2">
      <c r="F25" s="5"/>
    </row>
    <row r="26" spans="4:6" x14ac:dyDescent="0.2">
      <c r="F26" s="5"/>
    </row>
    <row r="27" spans="4:6" x14ac:dyDescent="0.2">
      <c r="F27" s="5"/>
    </row>
    <row r="28" spans="4:6" x14ac:dyDescent="0.2">
      <c r="F28" s="5"/>
    </row>
    <row r="29" spans="4:6" x14ac:dyDescent="0.2">
      <c r="F29" s="5"/>
    </row>
    <row r="30" spans="4:6" x14ac:dyDescent="0.2">
      <c r="F30" s="5"/>
    </row>
  </sheetData>
  <mergeCells count="1">
    <mergeCell ref="A16:F16"/>
  </mergeCells>
  <phoneticPr fontId="3" type="noConversion"/>
  <pageMargins left="1.02" right="0.16" top="0.53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Severina</cp:lastModifiedBy>
  <cp:lastPrinted>2024-05-03T06:17:23Z</cp:lastPrinted>
  <dcterms:created xsi:type="dcterms:W3CDTF">2013-05-25T16:45:04Z</dcterms:created>
  <dcterms:modified xsi:type="dcterms:W3CDTF">2025-06-20T05:29:41Z</dcterms:modified>
</cp:coreProperties>
</file>