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35" yWindow="0" windowWidth="14805" windowHeight="120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6" i="1"/>
  <c r="K24" i="1" l="1"/>
  <c r="G22" i="1"/>
  <c r="B22" i="1"/>
  <c r="G17" i="1" l="1"/>
  <c r="G12" i="1"/>
  <c r="G21" i="1" l="1"/>
  <c r="B21" i="1"/>
  <c r="D8" i="1" l="1"/>
  <c r="C11" i="1"/>
  <c r="B11" i="1" s="1"/>
  <c r="G9" i="1"/>
  <c r="B9" i="1"/>
  <c r="G18" i="1"/>
  <c r="B18" i="1"/>
  <c r="I11" i="1"/>
  <c r="J11" i="1"/>
  <c r="H11" i="1"/>
  <c r="D11" i="1"/>
  <c r="E11" i="1"/>
  <c r="F11" i="1"/>
  <c r="D6" i="1" l="1"/>
  <c r="E6" i="1"/>
  <c r="F6" i="1"/>
  <c r="F24" i="1" s="1"/>
  <c r="C6" i="1"/>
  <c r="B6" i="1" l="1"/>
  <c r="P18" i="1"/>
  <c r="P19" i="1" l="1"/>
  <c r="B20" i="1"/>
  <c r="G20" i="1"/>
  <c r="B28" i="1" l="1"/>
  <c r="B23" i="1"/>
  <c r="G10" i="1"/>
  <c r="G14" i="1"/>
  <c r="G23" i="1"/>
  <c r="E15" i="1" l="1"/>
  <c r="B7" i="1"/>
  <c r="C15" i="1" l="1"/>
  <c r="H15" i="1" l="1"/>
  <c r="B14" i="1" l="1"/>
  <c r="G13" i="1"/>
  <c r="G11" i="1" s="1"/>
  <c r="G16" i="1"/>
  <c r="G15" i="1" s="1"/>
  <c r="G7" i="1"/>
  <c r="G8" i="1" l="1"/>
  <c r="D15" i="1" l="1"/>
  <c r="D24" i="1" l="1"/>
  <c r="B15" i="1"/>
  <c r="C8" i="1"/>
  <c r="C24" i="1" s="1"/>
  <c r="E8" i="1"/>
  <c r="E24" i="1" s="1"/>
  <c r="B16" i="1"/>
  <c r="B17" i="1"/>
  <c r="B19" i="1"/>
  <c r="B10" i="1"/>
  <c r="B8" i="1" s="1"/>
  <c r="B24" i="1" l="1"/>
  <c r="I15" i="1"/>
  <c r="J15" i="1"/>
  <c r="H8" i="1"/>
  <c r="H24" i="1" s="1"/>
  <c r="I8" i="1"/>
  <c r="J8" i="1"/>
  <c r="J6" i="1"/>
  <c r="J24" i="1" l="1"/>
  <c r="I24" i="1"/>
  <c r="G6" i="1"/>
  <c r="G24" i="1" s="1"/>
  <c r="G26" i="1" s="1"/>
</calcChain>
</file>

<file path=xl/sharedStrings.xml><?xml version="1.0" encoding="utf-8"?>
<sst xmlns="http://schemas.openxmlformats.org/spreadsheetml/2006/main" count="32" uniqueCount="28">
  <si>
    <t>Наименование национального проекта, регионального проекта, государственной программы</t>
  </si>
  <si>
    <t>местный бюджет (тыс. руб.)</t>
  </si>
  <si>
    <t>федеральный бюджет (тыс.руб.)</t>
  </si>
  <si>
    <t>краевой бюджет (тыс.руб.)</t>
  </si>
  <si>
    <t>Национальный проект "Демография"</t>
  </si>
  <si>
    <t>Региональный проект «Финансовая поддержка семей при рождении детей»</t>
  </si>
  <si>
    <t>Национальный проект "Образование"</t>
  </si>
  <si>
    <t>Региональный проект «Современная школа»</t>
  </si>
  <si>
    <t>Региональный проект «Успех каждого ребенка»</t>
  </si>
  <si>
    <t>Национальный проект "Культура"</t>
  </si>
  <si>
    <t>Региональный проект "Творческие люди"</t>
  </si>
  <si>
    <t>Национальный проект  "Жилье и городская среда"</t>
  </si>
  <si>
    <t>Региональный проект "Культурная среда"</t>
  </si>
  <si>
    <t>Региональный проект"Формирование комфортной городской среды"</t>
  </si>
  <si>
    <t>Государственная программа СК "Сохранение и развитие культуры"</t>
  </si>
  <si>
    <t>Государственная программа СК "Развитие градостроительства, строительства и архитектуры"</t>
  </si>
  <si>
    <t>Государственная программа "Комплексное развитие сельских территорий"</t>
  </si>
  <si>
    <t>Государственная программа СК "Управление финансами"</t>
  </si>
  <si>
    <t>Государственная программа "Развитие транспортной системы"</t>
  </si>
  <si>
    <t>кассовый расход всего (тыс.руб.)</t>
  </si>
  <si>
    <t>Итого:</t>
  </si>
  <si>
    <t>внебюджет-ные средства (тыс. руб.)</t>
  </si>
  <si>
    <t>всего (по соглашениям) (тыс.руб.)</t>
  </si>
  <si>
    <t>Региональный проект «Обеспечение качественно нового уровня развития инфраструктуры культуры Ставропольского края»</t>
  </si>
  <si>
    <t>Государственная программа СК "Развитие образования"</t>
  </si>
  <si>
    <t>Государственная программа СК «Межнациональные отношения, профилактика терроризма и поддержка казачества»</t>
  </si>
  <si>
    <t>ИНФОРМАЦИЯ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 реализации национальных и региональных проектов, государственных программ на территории Левокумского муниципального округа за 1 полугодие 2022 года</t>
  </si>
  <si>
    <t>% освоения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</si>
</sst>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wrapText="1"/>
    </xf>
    <xf numFmtId="0" fontId="1" fillId="2" borderId="19" xfId="0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1" fillId="2" borderId="0" xfId="0" applyNumberFormat="1" applyFont="1" applyFill="1"/>
    <xf numFmtId="0" fontId="1" fillId="0" borderId="0" xfId="0" applyFont="1" applyFill="1"/>
    <xf numFmtId="0" fontId="0" fillId="0" borderId="0" xfId="0" applyFill="1"/>
    <xf numFmtId="0" fontId="2" fillId="2" borderId="19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vertical="center"/>
    </xf>
    <xf numFmtId="2" fontId="1" fillId="2" borderId="11" xfId="0" applyNumberFormat="1" applyFont="1" applyFill="1" applyBorder="1" applyAlignment="1">
      <alignment horizontal="center" vertical="center"/>
    </xf>
    <xf numFmtId="2" fontId="1" fillId="2" borderId="9" xfId="0" applyNumberFormat="1" applyFont="1" applyFill="1" applyBorder="1" applyAlignment="1">
      <alignment horizontal="center" vertical="center"/>
    </xf>
    <xf numFmtId="2" fontId="1" fillId="2" borderId="14" xfId="0" applyNumberFormat="1" applyFont="1" applyFill="1" applyBorder="1" applyAlignment="1">
      <alignment horizontal="center" vertical="center"/>
    </xf>
    <xf numFmtId="2" fontId="1" fillId="2" borderId="12" xfId="0" applyNumberFormat="1" applyFont="1" applyFill="1" applyBorder="1" applyAlignment="1">
      <alignment horizontal="center" vertical="center"/>
    </xf>
    <xf numFmtId="2" fontId="1" fillId="2" borderId="15" xfId="0" applyNumberFormat="1" applyFont="1" applyFill="1" applyBorder="1" applyAlignment="1">
      <alignment horizontal="center" vertical="center"/>
    </xf>
    <xf numFmtId="2" fontId="1" fillId="2" borderId="13" xfId="0" applyNumberFormat="1" applyFont="1" applyFill="1" applyBorder="1" applyAlignment="1">
      <alignment horizontal="center" vertical="center"/>
    </xf>
    <xf numFmtId="2" fontId="1" fillId="2" borderId="19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2" fontId="1" fillId="2" borderId="17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abSelected="1" view="pageBreakPreview" topLeftCell="A19" zoomScale="70" zoomScaleNormal="70" zoomScaleSheetLayoutView="70" workbookViewId="0">
      <selection activeCell="B16" sqref="B16"/>
    </sheetView>
  </sheetViews>
  <sheetFormatPr defaultRowHeight="15" x14ac:dyDescent="0.25"/>
  <cols>
    <col min="1" max="1" width="23.42578125" customWidth="1"/>
    <col min="2" max="2" width="17.7109375" customWidth="1"/>
    <col min="3" max="3" width="16.5703125" customWidth="1"/>
    <col min="4" max="4" width="15.85546875" customWidth="1"/>
    <col min="5" max="6" width="13.28515625" customWidth="1"/>
    <col min="7" max="7" width="16.28515625" bestFit="1" customWidth="1"/>
    <col min="8" max="8" width="16.7109375" customWidth="1"/>
    <col min="9" max="9" width="14.85546875" customWidth="1"/>
    <col min="10" max="10" width="16" customWidth="1"/>
    <col min="11" max="11" width="12.140625" customWidth="1"/>
    <col min="16" max="16" width="40.140625" customWidth="1"/>
  </cols>
  <sheetData>
    <row r="1" spans="1:19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9" x14ac:dyDescent="0.25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11"/>
      <c r="L2" s="11"/>
      <c r="M2" s="11"/>
    </row>
    <row r="3" spans="1:19" ht="38.25" customHeight="1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11"/>
      <c r="L3" s="11"/>
      <c r="M3" s="11"/>
    </row>
    <row r="4" spans="1:19" ht="15.75" thickBot="1" x14ac:dyDescent="0.3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9" ht="108.75" customHeight="1" x14ac:dyDescent="0.25">
      <c r="A5" s="34" t="s">
        <v>0</v>
      </c>
      <c r="B5" s="35" t="s">
        <v>22</v>
      </c>
      <c r="C5" s="36" t="s">
        <v>2</v>
      </c>
      <c r="D5" s="36" t="s">
        <v>3</v>
      </c>
      <c r="E5" s="36" t="s">
        <v>1</v>
      </c>
      <c r="F5" s="37" t="s">
        <v>21</v>
      </c>
      <c r="G5" s="35" t="s">
        <v>19</v>
      </c>
      <c r="H5" s="36" t="s">
        <v>2</v>
      </c>
      <c r="I5" s="38" t="s">
        <v>3</v>
      </c>
      <c r="J5" s="36" t="s">
        <v>1</v>
      </c>
      <c r="K5" s="37" t="s">
        <v>21</v>
      </c>
      <c r="L5" s="10" t="s">
        <v>27</v>
      </c>
      <c r="M5" s="10"/>
      <c r="N5" s="1"/>
      <c r="O5" s="1"/>
      <c r="P5" s="1"/>
      <c r="Q5" s="1"/>
      <c r="R5" s="1"/>
      <c r="S5" s="1"/>
    </row>
    <row r="6" spans="1:19" ht="47.25" x14ac:dyDescent="0.25">
      <c r="A6" s="21" t="s">
        <v>4</v>
      </c>
      <c r="B6" s="8">
        <f>SUM(C6:E6)</f>
        <v>87308.680000000008</v>
      </c>
      <c r="C6" s="6">
        <f>C7</f>
        <v>84520.72</v>
      </c>
      <c r="D6" s="6">
        <f t="shared" ref="D6:F6" si="0">D7</f>
        <v>2787.96</v>
      </c>
      <c r="E6" s="6">
        <f t="shared" si="0"/>
        <v>0</v>
      </c>
      <c r="F6" s="6">
        <f t="shared" si="0"/>
        <v>0</v>
      </c>
      <c r="G6" s="8">
        <f>SUM(H6:J6)</f>
        <v>80393.14</v>
      </c>
      <c r="H6" s="6">
        <v>77524.81</v>
      </c>
      <c r="I6" s="6">
        <v>2868.33</v>
      </c>
      <c r="J6" s="22">
        <f t="shared" ref="J6" si="1">J7</f>
        <v>0</v>
      </c>
      <c r="K6" s="23">
        <v>0</v>
      </c>
      <c r="L6" s="40">
        <f>G6/B6*100</f>
        <v>92.079206786770797</v>
      </c>
      <c r="M6" s="10"/>
      <c r="N6" s="1"/>
      <c r="O6" s="1"/>
      <c r="P6" s="1"/>
      <c r="Q6" s="1"/>
      <c r="R6" s="1"/>
      <c r="S6" s="1"/>
    </row>
    <row r="7" spans="1:19" ht="63" x14ac:dyDescent="0.25">
      <c r="A7" s="16" t="s">
        <v>5</v>
      </c>
      <c r="B7" s="8">
        <f>SUM(C7:E7)</f>
        <v>87308.680000000008</v>
      </c>
      <c r="C7" s="6">
        <v>84520.72</v>
      </c>
      <c r="D7" s="6">
        <v>2787.96</v>
      </c>
      <c r="E7" s="6">
        <v>0</v>
      </c>
      <c r="F7" s="7">
        <v>0</v>
      </c>
      <c r="G7" s="8">
        <f>SUM(H7:J7)</f>
        <v>26275.649999999998</v>
      </c>
      <c r="H7" s="6">
        <v>24447.3</v>
      </c>
      <c r="I7" s="6">
        <v>1828.35</v>
      </c>
      <c r="J7" s="24">
        <v>0</v>
      </c>
      <c r="K7" s="7">
        <v>0</v>
      </c>
      <c r="L7" s="40">
        <f t="shared" ref="L7:L24" si="2">G7/B7*100</f>
        <v>30.095117690474755</v>
      </c>
      <c r="M7" s="10"/>
      <c r="N7" s="1"/>
      <c r="O7" s="1"/>
      <c r="P7" s="1"/>
      <c r="Q7" s="1"/>
      <c r="R7" s="1"/>
      <c r="S7" s="1"/>
    </row>
    <row r="8" spans="1:19" s="11" customFormat="1" ht="47.25" x14ac:dyDescent="0.25">
      <c r="A8" s="21" t="s">
        <v>6</v>
      </c>
      <c r="B8" s="8">
        <f>SUM(B9:B10)</f>
        <v>10815.278</v>
      </c>
      <c r="C8" s="6">
        <f t="shared" ref="C8:E8" si="3">SUM(C9:C10)</f>
        <v>0</v>
      </c>
      <c r="D8" s="6">
        <f>SUM(D9:D10)</f>
        <v>10345.441000000001</v>
      </c>
      <c r="E8" s="6">
        <f t="shared" si="3"/>
        <v>469.83699999999999</v>
      </c>
      <c r="F8" s="7">
        <v>0</v>
      </c>
      <c r="G8" s="8">
        <f>SUM(G9:G10)</f>
        <v>6412.39</v>
      </c>
      <c r="H8" s="6">
        <f t="shared" ref="H8:J8" si="4">SUM(H9:H10)</f>
        <v>0</v>
      </c>
      <c r="I8" s="6">
        <f t="shared" si="4"/>
        <v>6162.6900000000005</v>
      </c>
      <c r="J8" s="24">
        <f t="shared" si="4"/>
        <v>249.7</v>
      </c>
      <c r="K8" s="7">
        <v>0</v>
      </c>
      <c r="L8" s="40">
        <f t="shared" si="2"/>
        <v>59.290107938048386</v>
      </c>
      <c r="M8" s="10"/>
      <c r="N8" s="10"/>
      <c r="O8" s="10"/>
      <c r="P8" s="10"/>
      <c r="Q8" s="10"/>
      <c r="R8" s="10"/>
      <c r="S8" s="10"/>
    </row>
    <row r="9" spans="1:19" s="11" customFormat="1" ht="31.5" x14ac:dyDescent="0.25">
      <c r="A9" s="16" t="s">
        <v>7</v>
      </c>
      <c r="B9" s="8">
        <f>SUM(C9:F9)</f>
        <v>9367.91</v>
      </c>
      <c r="C9" s="6">
        <v>0</v>
      </c>
      <c r="D9" s="6">
        <v>8899.52</v>
      </c>
      <c r="E9" s="6">
        <v>468.39</v>
      </c>
      <c r="F9" s="7">
        <v>0</v>
      </c>
      <c r="G9" s="8">
        <f>SUM(H9:K9)</f>
        <v>4965.0200000000004</v>
      </c>
      <c r="H9" s="6">
        <v>0</v>
      </c>
      <c r="I9" s="6">
        <v>4716.7700000000004</v>
      </c>
      <c r="J9" s="6">
        <v>248.25</v>
      </c>
      <c r="K9" s="7">
        <v>0</v>
      </c>
      <c r="L9" s="40">
        <f t="shared" si="2"/>
        <v>53.000295690287381</v>
      </c>
      <c r="M9" s="10"/>
      <c r="N9" s="10"/>
      <c r="O9" s="10"/>
      <c r="P9" s="10"/>
      <c r="Q9" s="10"/>
      <c r="R9" s="10"/>
      <c r="S9" s="10"/>
    </row>
    <row r="10" spans="1:19" s="20" customFormat="1" ht="47.25" x14ac:dyDescent="0.25">
      <c r="A10" s="16" t="s">
        <v>8</v>
      </c>
      <c r="B10" s="8">
        <f t="shared" ref="B10:B19" si="5">SUM(C10:E10)</f>
        <v>1447.3679999999999</v>
      </c>
      <c r="C10" s="6">
        <v>0</v>
      </c>
      <c r="D10" s="6">
        <v>1445.921</v>
      </c>
      <c r="E10" s="6">
        <v>1.4470000000000001</v>
      </c>
      <c r="F10" s="7">
        <v>0</v>
      </c>
      <c r="G10" s="8">
        <f t="shared" ref="G10" si="6">SUM(H10:J10)</f>
        <v>1447.3700000000001</v>
      </c>
      <c r="H10" s="6">
        <v>0</v>
      </c>
      <c r="I10" s="6">
        <v>1445.92</v>
      </c>
      <c r="J10" s="6">
        <v>1.45</v>
      </c>
      <c r="K10" s="7">
        <v>0</v>
      </c>
      <c r="L10" s="40">
        <f t="shared" si="2"/>
        <v>100.0001381818584</v>
      </c>
      <c r="M10" s="19"/>
      <c r="N10" s="19"/>
      <c r="O10" s="19"/>
      <c r="P10" s="19"/>
      <c r="Q10" s="19"/>
      <c r="R10" s="19"/>
      <c r="S10" s="19"/>
    </row>
    <row r="11" spans="1:19" s="11" customFormat="1" ht="31.5" x14ac:dyDescent="0.25">
      <c r="A11" s="21" t="s">
        <v>9</v>
      </c>
      <c r="B11" s="8">
        <f>SUM(C11:E11)</f>
        <v>7976.2999999999993</v>
      </c>
      <c r="C11" s="6">
        <f>SUM(C12:C14)</f>
        <v>7443.65</v>
      </c>
      <c r="D11" s="6">
        <f t="shared" ref="D11:F11" si="7">SUM(D12:D14)</f>
        <v>528.61</v>
      </c>
      <c r="E11" s="6">
        <f t="shared" si="7"/>
        <v>4.04</v>
      </c>
      <c r="F11" s="6">
        <f t="shared" si="7"/>
        <v>0</v>
      </c>
      <c r="G11" s="8">
        <f>SUM(G12:G14)</f>
        <v>7976.3</v>
      </c>
      <c r="H11" s="6">
        <f>SUM(H12:H14)</f>
        <v>7443.65</v>
      </c>
      <c r="I11" s="6">
        <f t="shared" ref="I11:J11" si="8">SUM(I12:I14)</f>
        <v>528.61</v>
      </c>
      <c r="J11" s="6">
        <f t="shared" si="8"/>
        <v>4.04</v>
      </c>
      <c r="K11" s="7">
        <v>0</v>
      </c>
      <c r="L11" s="40">
        <f t="shared" si="2"/>
        <v>100.00000000000003</v>
      </c>
      <c r="M11" s="10"/>
      <c r="N11" s="10"/>
      <c r="O11" s="10"/>
      <c r="P11" s="10"/>
      <c r="Q11" s="10"/>
      <c r="R11" s="10"/>
      <c r="S11" s="10"/>
    </row>
    <row r="12" spans="1:19" s="11" customFormat="1" ht="126" x14ac:dyDescent="0.25">
      <c r="A12" s="29" t="s">
        <v>23</v>
      </c>
      <c r="B12" s="8">
        <v>5000</v>
      </c>
      <c r="C12" s="6">
        <v>5000</v>
      </c>
      <c r="D12" s="6">
        <v>0</v>
      </c>
      <c r="E12" s="6">
        <v>0</v>
      </c>
      <c r="F12" s="7">
        <v>0</v>
      </c>
      <c r="G12" s="8">
        <f>SUM(H12:K12)</f>
        <v>5000</v>
      </c>
      <c r="H12" s="6">
        <v>5000</v>
      </c>
      <c r="I12" s="6">
        <v>0</v>
      </c>
      <c r="J12" s="24">
        <v>0</v>
      </c>
      <c r="K12" s="7">
        <v>0</v>
      </c>
      <c r="L12" s="40">
        <f t="shared" si="2"/>
        <v>100</v>
      </c>
      <c r="M12" s="10"/>
      <c r="N12" s="10"/>
      <c r="O12" s="10"/>
      <c r="P12" s="10"/>
      <c r="Q12" s="10"/>
      <c r="R12" s="10"/>
      <c r="S12" s="10"/>
    </row>
    <row r="13" spans="1:19" s="11" customFormat="1" ht="31.5" x14ac:dyDescent="0.25">
      <c r="A13" s="16" t="s">
        <v>10</v>
      </c>
      <c r="B13" s="8">
        <v>404.04</v>
      </c>
      <c r="C13" s="6">
        <v>0</v>
      </c>
      <c r="D13" s="6">
        <v>400</v>
      </c>
      <c r="E13" s="6">
        <v>4.04</v>
      </c>
      <c r="F13" s="7">
        <v>0</v>
      </c>
      <c r="G13" s="8">
        <f>SUM(H13:J13)</f>
        <v>404.04</v>
      </c>
      <c r="H13" s="6">
        <v>0</v>
      </c>
      <c r="I13" s="6">
        <v>400</v>
      </c>
      <c r="J13" s="24">
        <v>4.04</v>
      </c>
      <c r="K13" s="7">
        <v>0</v>
      </c>
      <c r="L13" s="40">
        <f t="shared" si="2"/>
        <v>100</v>
      </c>
      <c r="M13" s="10"/>
      <c r="N13" s="10"/>
      <c r="O13" s="10"/>
      <c r="P13" s="10"/>
      <c r="Q13" s="10"/>
      <c r="R13" s="10"/>
      <c r="S13" s="10"/>
    </row>
    <row r="14" spans="1:19" s="11" customFormat="1" ht="31.5" x14ac:dyDescent="0.25">
      <c r="A14" s="16" t="s">
        <v>12</v>
      </c>
      <c r="B14" s="8">
        <f>SUM(C14:E14)</f>
        <v>2572.2600000000002</v>
      </c>
      <c r="C14" s="6">
        <v>2443.65</v>
      </c>
      <c r="D14" s="6">
        <v>128.61000000000001</v>
      </c>
      <c r="E14" s="6">
        <v>0</v>
      </c>
      <c r="F14" s="7">
        <v>0</v>
      </c>
      <c r="G14" s="8">
        <f>SUM(H14:J14)</f>
        <v>2572.2600000000002</v>
      </c>
      <c r="H14" s="6">
        <v>2443.65</v>
      </c>
      <c r="I14" s="6">
        <v>128.61000000000001</v>
      </c>
      <c r="J14" s="6">
        <v>0</v>
      </c>
      <c r="K14" s="7">
        <v>0</v>
      </c>
      <c r="L14" s="40">
        <f t="shared" si="2"/>
        <v>100</v>
      </c>
      <c r="M14" s="10"/>
      <c r="N14" s="10"/>
      <c r="O14" s="10"/>
      <c r="P14" s="10"/>
      <c r="Q14" s="10"/>
      <c r="R14" s="10"/>
      <c r="S14" s="10"/>
    </row>
    <row r="15" spans="1:19" s="11" customFormat="1" ht="47.25" x14ac:dyDescent="0.25">
      <c r="A15" s="21" t="s">
        <v>11</v>
      </c>
      <c r="B15" s="8">
        <f>SUM(C15:E15)</f>
        <v>110889.28</v>
      </c>
      <c r="C15" s="6">
        <f>C16</f>
        <v>89830.97</v>
      </c>
      <c r="D15" s="6">
        <f t="shared" ref="D15:E15" si="9">D16</f>
        <v>4618.68</v>
      </c>
      <c r="E15" s="6">
        <f t="shared" si="9"/>
        <v>16439.63</v>
      </c>
      <c r="F15" s="7">
        <v>0</v>
      </c>
      <c r="G15" s="8">
        <f>SUM(G16)</f>
        <v>94638.83</v>
      </c>
      <c r="H15" s="6">
        <f>SUM(H16)</f>
        <v>89920.89</v>
      </c>
      <c r="I15" s="6">
        <f t="shared" ref="I15:J15" si="10">SUM(I16)</f>
        <v>4623.3</v>
      </c>
      <c r="J15" s="24">
        <f t="shared" si="10"/>
        <v>94.64</v>
      </c>
      <c r="K15" s="7">
        <v>0</v>
      </c>
      <c r="L15" s="40">
        <f t="shared" si="2"/>
        <v>85.345337258930712</v>
      </c>
      <c r="M15" s="10"/>
      <c r="N15" s="10"/>
      <c r="O15" s="10"/>
      <c r="P15" s="10"/>
      <c r="Q15" s="10"/>
      <c r="R15" s="10"/>
      <c r="S15" s="10"/>
    </row>
    <row r="16" spans="1:19" s="11" customFormat="1" ht="63" x14ac:dyDescent="0.25">
      <c r="A16" s="16" t="s">
        <v>13</v>
      </c>
      <c r="B16" s="8">
        <f t="shared" si="5"/>
        <v>110889.28</v>
      </c>
      <c r="C16" s="6">
        <v>89830.97</v>
      </c>
      <c r="D16" s="6">
        <v>4618.68</v>
      </c>
      <c r="E16" s="6">
        <v>16439.63</v>
      </c>
      <c r="F16" s="7">
        <v>0</v>
      </c>
      <c r="G16" s="8">
        <f>SUM(H16:J16)</f>
        <v>94638.83</v>
      </c>
      <c r="H16" s="6">
        <v>89920.89</v>
      </c>
      <c r="I16" s="6">
        <v>4623.3</v>
      </c>
      <c r="J16" s="24">
        <v>94.64</v>
      </c>
      <c r="K16" s="7">
        <v>0</v>
      </c>
      <c r="L16" s="40">
        <f t="shared" si="2"/>
        <v>85.345337258930712</v>
      </c>
      <c r="M16" s="10"/>
      <c r="N16" s="10"/>
      <c r="O16" s="10"/>
      <c r="P16" s="10"/>
      <c r="Q16" s="10"/>
      <c r="R16" s="10"/>
      <c r="S16" s="10"/>
    </row>
    <row r="17" spans="1:19" ht="63" x14ac:dyDescent="0.25">
      <c r="A17" s="16" t="s">
        <v>14</v>
      </c>
      <c r="B17" s="8">
        <f t="shared" si="5"/>
        <v>1217.08</v>
      </c>
      <c r="C17" s="6">
        <v>179.4</v>
      </c>
      <c r="D17" s="6">
        <v>976.82</v>
      </c>
      <c r="E17" s="6">
        <v>60.86</v>
      </c>
      <c r="F17" s="7">
        <v>0</v>
      </c>
      <c r="G17" s="8">
        <f t="shared" ref="G17" si="11">SUM(H17:J17)</f>
        <v>1217.08</v>
      </c>
      <c r="H17" s="6">
        <v>179.4</v>
      </c>
      <c r="I17" s="6">
        <v>976.82</v>
      </c>
      <c r="J17" s="6">
        <v>60.86</v>
      </c>
      <c r="K17" s="7">
        <v>0</v>
      </c>
      <c r="L17" s="40">
        <f t="shared" si="2"/>
        <v>100</v>
      </c>
      <c r="M17" s="10"/>
      <c r="N17" s="1"/>
      <c r="O17" s="1"/>
      <c r="P17" s="1"/>
      <c r="Q17" s="1"/>
      <c r="R17" s="1"/>
      <c r="S17" s="1"/>
    </row>
    <row r="18" spans="1:19" s="11" customFormat="1" ht="94.5" x14ac:dyDescent="0.25">
      <c r="A18" s="16" t="s">
        <v>15</v>
      </c>
      <c r="B18" s="8">
        <f>SUM(C18:F18)</f>
        <v>5975.2499999999991</v>
      </c>
      <c r="C18" s="6">
        <v>481.19</v>
      </c>
      <c r="D18" s="6">
        <v>5132.74</v>
      </c>
      <c r="E18" s="24">
        <v>361.32</v>
      </c>
      <c r="F18" s="7">
        <v>0</v>
      </c>
      <c r="G18" s="8">
        <f>SUM(H18:K18)</f>
        <v>3005.35</v>
      </c>
      <c r="H18" s="6">
        <v>0</v>
      </c>
      <c r="I18" s="6">
        <v>2855.08</v>
      </c>
      <c r="J18" s="24">
        <v>150.27000000000001</v>
      </c>
      <c r="K18" s="7">
        <v>0</v>
      </c>
      <c r="L18" s="40">
        <f t="shared" si="2"/>
        <v>50.296640307936912</v>
      </c>
      <c r="M18" s="10"/>
      <c r="N18" s="10"/>
      <c r="O18" s="10"/>
      <c r="P18" s="10">
        <f>H16+I16+I19+I20</f>
        <v>95082.81</v>
      </c>
      <c r="Q18" s="10"/>
      <c r="R18" s="10"/>
      <c r="S18" s="10"/>
    </row>
    <row r="19" spans="1:19" s="11" customFormat="1" ht="78.75" x14ac:dyDescent="0.25">
      <c r="A19" s="16" t="s">
        <v>16</v>
      </c>
      <c r="B19" s="8">
        <f t="shared" si="5"/>
        <v>0</v>
      </c>
      <c r="C19" s="6">
        <v>0</v>
      </c>
      <c r="D19" s="6">
        <v>0</v>
      </c>
      <c r="E19" s="6">
        <v>0</v>
      </c>
      <c r="F19" s="7">
        <v>0</v>
      </c>
      <c r="G19" s="30">
        <v>0</v>
      </c>
      <c r="H19" s="6">
        <v>0</v>
      </c>
      <c r="I19" s="6">
        <v>0</v>
      </c>
      <c r="J19" s="6">
        <v>0</v>
      </c>
      <c r="K19" s="7">
        <v>0</v>
      </c>
      <c r="L19" s="40" t="e">
        <f t="shared" si="2"/>
        <v>#DIV/0!</v>
      </c>
      <c r="M19" s="10"/>
      <c r="N19" s="10"/>
      <c r="O19" s="10"/>
      <c r="P19" s="10" t="e">
        <f>P18/#REF!</f>
        <v>#REF!</v>
      </c>
      <c r="Q19" s="10"/>
      <c r="R19" s="10"/>
      <c r="S19" s="10"/>
    </row>
    <row r="20" spans="1:19" ht="63" x14ac:dyDescent="0.25">
      <c r="A20" s="16" t="s">
        <v>17</v>
      </c>
      <c r="B20" s="8">
        <f>SUM(C20:F20)</f>
        <v>3987.79</v>
      </c>
      <c r="C20" s="6">
        <v>0</v>
      </c>
      <c r="D20" s="6">
        <v>2431.1999999999998</v>
      </c>
      <c r="E20" s="24">
        <v>988.89</v>
      </c>
      <c r="F20" s="7">
        <v>567.70000000000005</v>
      </c>
      <c r="G20" s="8">
        <f>SUM(H20:K20)</f>
        <v>1336.42</v>
      </c>
      <c r="H20" s="6">
        <v>0</v>
      </c>
      <c r="I20" s="6">
        <v>538.62</v>
      </c>
      <c r="J20" s="24">
        <v>230.1</v>
      </c>
      <c r="K20" s="7">
        <v>567.70000000000005</v>
      </c>
      <c r="L20" s="40">
        <f t="shared" si="2"/>
        <v>33.512797815331304</v>
      </c>
      <c r="M20" s="10"/>
      <c r="N20" s="1"/>
      <c r="O20" s="1"/>
      <c r="P20" s="1"/>
      <c r="Q20" s="1"/>
      <c r="R20" s="1"/>
      <c r="S20" s="1"/>
    </row>
    <row r="21" spans="1:19" ht="69.75" customHeight="1" x14ac:dyDescent="0.25">
      <c r="A21" s="16" t="s">
        <v>24</v>
      </c>
      <c r="B21" s="25">
        <f>SUM(C21:F21)</f>
        <v>20461.280000000002</v>
      </c>
      <c r="C21" s="26">
        <v>0</v>
      </c>
      <c r="D21" s="26">
        <v>19438.22</v>
      </c>
      <c r="E21" s="27">
        <v>1023.06</v>
      </c>
      <c r="F21" s="28">
        <v>0</v>
      </c>
      <c r="G21" s="25">
        <f>SUM(H21:K21)</f>
        <v>11222.779999999999</v>
      </c>
      <c r="H21" s="26">
        <v>0</v>
      </c>
      <c r="I21" s="26">
        <v>10661.64</v>
      </c>
      <c r="J21" s="27">
        <v>561.14</v>
      </c>
      <c r="K21" s="28">
        <v>0</v>
      </c>
      <c r="L21" s="40">
        <f t="shared" si="2"/>
        <v>54.848865760108836</v>
      </c>
      <c r="M21" s="10"/>
      <c r="N21" s="1"/>
      <c r="O21" s="1"/>
      <c r="P21" s="1"/>
      <c r="Q21" s="1"/>
      <c r="R21" s="1"/>
      <c r="S21" s="1"/>
    </row>
    <row r="22" spans="1:19" ht="119.25" customHeight="1" x14ac:dyDescent="0.25">
      <c r="A22" s="16" t="s">
        <v>25</v>
      </c>
      <c r="B22" s="25">
        <f>SUM(C22:F22)</f>
        <v>3264.4109999999996</v>
      </c>
      <c r="C22" s="26">
        <v>0</v>
      </c>
      <c r="D22" s="26">
        <v>3101.1909999999998</v>
      </c>
      <c r="E22" s="27">
        <v>163.22</v>
      </c>
      <c r="F22" s="28">
        <v>0</v>
      </c>
      <c r="G22" s="25">
        <f>SUM(H22:K22)</f>
        <v>2350.79</v>
      </c>
      <c r="H22" s="26">
        <v>0</v>
      </c>
      <c r="I22" s="26">
        <v>2233.25</v>
      </c>
      <c r="J22" s="27">
        <v>117.54</v>
      </c>
      <c r="K22" s="28">
        <v>0</v>
      </c>
      <c r="L22" s="40">
        <f t="shared" si="2"/>
        <v>72.012684677266449</v>
      </c>
      <c r="M22" s="10"/>
      <c r="N22" s="1"/>
      <c r="O22" s="1"/>
      <c r="P22" s="1"/>
      <c r="Q22" s="1"/>
      <c r="R22" s="1"/>
      <c r="S22" s="1"/>
    </row>
    <row r="23" spans="1:19" ht="63.75" thickBot="1" x14ac:dyDescent="0.3">
      <c r="A23" s="31" t="s">
        <v>18</v>
      </c>
      <c r="B23" s="25">
        <f>SUM(C23:E23)</f>
        <v>51484.71</v>
      </c>
      <c r="C23" s="26">
        <v>0</v>
      </c>
      <c r="D23" s="26">
        <v>48778.92</v>
      </c>
      <c r="E23" s="26">
        <v>2705.79</v>
      </c>
      <c r="F23" s="28">
        <v>0</v>
      </c>
      <c r="G23" s="25">
        <f>SUM(H23:K23)</f>
        <v>48415.839999999997</v>
      </c>
      <c r="H23" s="26">
        <v>0</v>
      </c>
      <c r="I23" s="26">
        <v>45865.46</v>
      </c>
      <c r="J23" s="27">
        <v>2550.38</v>
      </c>
      <c r="K23" s="28">
        <v>0</v>
      </c>
      <c r="L23" s="40">
        <f t="shared" si="2"/>
        <v>94.039259422846129</v>
      </c>
      <c r="M23" s="18"/>
      <c r="N23" s="1"/>
      <c r="O23" s="1"/>
      <c r="P23" s="1"/>
      <c r="Q23" s="1"/>
      <c r="R23" s="1"/>
      <c r="S23" s="1"/>
    </row>
    <row r="24" spans="1:19" s="11" customFormat="1" ht="16.5" thickBot="1" x14ac:dyDescent="0.3">
      <c r="A24" s="32" t="s">
        <v>20</v>
      </c>
      <c r="B24" s="33">
        <f t="shared" ref="B24:K24" si="12">B6+B8+B11+B15+B17+B18+B19+B20+B23+B21+B22</f>
        <v>303380.05900000007</v>
      </c>
      <c r="C24" s="33">
        <f t="shared" si="12"/>
        <v>182455.93</v>
      </c>
      <c r="D24" s="33">
        <f t="shared" si="12"/>
        <v>98139.782000000007</v>
      </c>
      <c r="E24" s="33">
        <f t="shared" si="12"/>
        <v>22216.647000000004</v>
      </c>
      <c r="F24" s="33">
        <f t="shared" si="12"/>
        <v>567.70000000000005</v>
      </c>
      <c r="G24" s="33">
        <f t="shared" si="12"/>
        <v>256968.92</v>
      </c>
      <c r="H24" s="33">
        <f t="shared" si="12"/>
        <v>175068.74999999997</v>
      </c>
      <c r="I24" s="33">
        <f t="shared" si="12"/>
        <v>77313.8</v>
      </c>
      <c r="J24" s="33">
        <f t="shared" si="12"/>
        <v>4018.67</v>
      </c>
      <c r="K24" s="33">
        <f t="shared" si="12"/>
        <v>567.70000000000005</v>
      </c>
      <c r="L24" s="40">
        <f t="shared" si="2"/>
        <v>84.701981022424405</v>
      </c>
      <c r="M24" s="10"/>
      <c r="N24" s="10"/>
      <c r="O24" s="10"/>
      <c r="P24" s="10"/>
      <c r="Q24" s="10"/>
      <c r="R24" s="10"/>
      <c r="S24" s="10"/>
    </row>
    <row r="25" spans="1:19" ht="15.75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9"/>
      <c r="L25" s="9"/>
      <c r="M25" s="10"/>
      <c r="N25" s="1"/>
      <c r="O25" s="1"/>
      <c r="P25" s="1"/>
      <c r="Q25" s="1"/>
      <c r="R25" s="1"/>
      <c r="S25" s="1"/>
    </row>
    <row r="26" spans="1:19" ht="15.75" x14ac:dyDescent="0.25">
      <c r="A26" s="2"/>
      <c r="B26" s="4"/>
      <c r="C26" s="12"/>
      <c r="D26" s="4"/>
      <c r="E26" s="4"/>
      <c r="F26" s="5"/>
      <c r="G26" s="3">
        <f>G24/B24*100</f>
        <v>84.701981022424405</v>
      </c>
      <c r="H26" s="3"/>
      <c r="I26" s="3"/>
      <c r="J26" s="3"/>
      <c r="K26" s="3"/>
      <c r="L26" s="3"/>
      <c r="M26" s="1"/>
      <c r="N26" s="1"/>
      <c r="O26" s="1"/>
      <c r="P26" s="1"/>
      <c r="Q26" s="1"/>
      <c r="R26" s="1"/>
      <c r="S26" s="1"/>
    </row>
    <row r="27" spans="1:19" ht="15.75" x14ac:dyDescent="0.25">
      <c r="A27" s="2"/>
      <c r="B27" s="4"/>
      <c r="C27" s="4"/>
      <c r="D27" s="4"/>
      <c r="E27" s="4"/>
      <c r="F27" s="5"/>
      <c r="G27" s="17"/>
      <c r="H27" s="3"/>
      <c r="I27" s="3"/>
      <c r="J27" s="3"/>
      <c r="K27" s="3"/>
      <c r="L27" s="3"/>
      <c r="M27" s="1"/>
      <c r="N27" s="1"/>
      <c r="O27" s="1"/>
      <c r="P27" s="1"/>
      <c r="Q27" s="1"/>
      <c r="R27" s="1"/>
      <c r="S27" s="1"/>
    </row>
    <row r="28" spans="1:19" ht="15.75" x14ac:dyDescent="0.25">
      <c r="A28" s="2"/>
      <c r="B28" s="12">
        <f>B20+2417.85</f>
        <v>6405.6399999999994</v>
      </c>
      <c r="C28" s="4"/>
      <c r="D28" s="4"/>
      <c r="E28" s="4"/>
      <c r="F28" s="5"/>
      <c r="G28" s="3"/>
      <c r="H28" s="3"/>
      <c r="I28" s="3"/>
      <c r="J28" s="3"/>
      <c r="K28" s="3"/>
      <c r="L28" s="3"/>
      <c r="M28" s="1"/>
      <c r="N28" s="1"/>
      <c r="O28" s="1"/>
      <c r="P28" s="1"/>
      <c r="Q28" s="1"/>
      <c r="R28" s="1"/>
      <c r="S28" s="1"/>
    </row>
    <row r="29" spans="1:19" ht="15.75" x14ac:dyDescent="0.25">
      <c r="A29" s="2"/>
      <c r="B29" s="4"/>
      <c r="C29" s="4"/>
      <c r="D29" s="4"/>
      <c r="E29" s="4"/>
      <c r="F29" s="5"/>
      <c r="G29" s="17"/>
      <c r="H29" s="3"/>
      <c r="I29" s="3"/>
      <c r="J29" s="3"/>
      <c r="K29" s="3"/>
      <c r="L29" s="3"/>
      <c r="M29" s="1"/>
      <c r="N29" s="1"/>
      <c r="O29" s="1"/>
      <c r="P29" s="1"/>
      <c r="Q29" s="1"/>
      <c r="R29" s="1"/>
      <c r="S29" s="1"/>
    </row>
    <row r="30" spans="1:19" ht="15.75" x14ac:dyDescent="0.25">
      <c r="A30" s="2"/>
      <c r="B30" s="4"/>
      <c r="C30" s="4"/>
      <c r="D30" s="4"/>
      <c r="E30" s="4"/>
      <c r="F30" s="5"/>
      <c r="G30" s="3"/>
      <c r="H30" s="3"/>
      <c r="I30" s="3"/>
      <c r="J30" s="3"/>
      <c r="K30" s="3"/>
      <c r="L30" s="3"/>
      <c r="M30" s="1"/>
      <c r="N30" s="1"/>
      <c r="O30" s="1"/>
      <c r="P30" s="1"/>
      <c r="Q30" s="1"/>
      <c r="R30" s="1"/>
      <c r="S30" s="1"/>
    </row>
    <row r="31" spans="1:19" ht="15.75" x14ac:dyDescent="0.25">
      <c r="A31" s="2"/>
      <c r="B31" s="4"/>
      <c r="C31" s="15"/>
      <c r="D31" s="15"/>
      <c r="E31" s="15"/>
      <c r="F31" s="15"/>
      <c r="G31" s="3"/>
      <c r="H31" s="3"/>
      <c r="I31" s="3"/>
      <c r="J31" s="3"/>
      <c r="K31" s="3"/>
      <c r="L31" s="3"/>
      <c r="M31" s="1"/>
      <c r="N31" s="1"/>
      <c r="O31" s="1"/>
      <c r="P31" s="1"/>
      <c r="Q31" s="1"/>
      <c r="R31" s="1"/>
      <c r="S31" s="1"/>
    </row>
    <row r="32" spans="1:19" ht="15.75" x14ac:dyDescent="0.25">
      <c r="A32" s="2"/>
      <c r="B32" s="4"/>
      <c r="C32" s="15"/>
      <c r="D32" s="15"/>
      <c r="E32" s="15"/>
      <c r="F32" s="15"/>
      <c r="G32" s="3"/>
      <c r="H32" s="3"/>
      <c r="I32" s="3"/>
      <c r="J32" s="3"/>
      <c r="K32" s="3"/>
      <c r="L32" s="3"/>
      <c r="M32" s="1"/>
      <c r="N32" s="1"/>
      <c r="O32" s="1"/>
      <c r="P32" s="1"/>
      <c r="Q32" s="1"/>
      <c r="R32" s="1"/>
      <c r="S32" s="1"/>
    </row>
    <row r="33" spans="1:19" ht="15.75" x14ac:dyDescent="0.25">
      <c r="A33" s="2"/>
      <c r="B33" s="4"/>
      <c r="C33" s="15"/>
      <c r="D33" s="15"/>
      <c r="E33" s="15"/>
      <c r="F33" s="15"/>
      <c r="G33" s="3"/>
      <c r="H33" s="3"/>
      <c r="I33" s="3"/>
      <c r="J33" s="3"/>
      <c r="K33" s="3"/>
      <c r="L33" s="3"/>
      <c r="M33" s="1"/>
      <c r="N33" s="1"/>
      <c r="O33" s="1"/>
      <c r="P33" s="1"/>
      <c r="Q33" s="1"/>
      <c r="R33" s="1"/>
      <c r="S33" s="1"/>
    </row>
    <row r="34" spans="1:19" ht="15.75" x14ac:dyDescent="0.25">
      <c r="A34" s="3"/>
      <c r="B34" s="3"/>
      <c r="C34" s="13"/>
      <c r="D34" s="13"/>
      <c r="E34" s="13"/>
      <c r="F34" s="13"/>
      <c r="G34" s="3"/>
      <c r="H34" s="3"/>
      <c r="I34" s="3"/>
      <c r="J34" s="3"/>
      <c r="K34" s="3"/>
      <c r="L34" s="3"/>
      <c r="M34" s="1"/>
      <c r="N34" s="1"/>
      <c r="O34" s="1"/>
      <c r="P34" s="1"/>
      <c r="Q34" s="1"/>
      <c r="R34" s="1"/>
      <c r="S34" s="1"/>
    </row>
    <row r="35" spans="1:19" ht="15.75" x14ac:dyDescent="0.25">
      <c r="A35" s="3"/>
      <c r="B35" s="3"/>
      <c r="C35" s="13"/>
      <c r="D35" s="13"/>
      <c r="E35" s="13"/>
      <c r="F35" s="13"/>
      <c r="G35" s="3"/>
      <c r="H35" s="3"/>
      <c r="I35" s="3"/>
      <c r="J35" s="3"/>
      <c r="K35" s="3"/>
      <c r="L35" s="3"/>
      <c r="M35" s="1"/>
      <c r="N35" s="1"/>
      <c r="O35" s="1"/>
      <c r="P35" s="1"/>
      <c r="Q35" s="1"/>
      <c r="R35" s="1"/>
      <c r="S35" s="1"/>
    </row>
    <row r="36" spans="1:19" ht="15.75" x14ac:dyDescent="0.25">
      <c r="A36" s="1"/>
      <c r="B36" s="1"/>
      <c r="C36" s="13"/>
      <c r="D36" s="13"/>
      <c r="E36" s="13"/>
      <c r="F36" s="1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ht="15.75" x14ac:dyDescent="0.25">
      <c r="C37" s="14"/>
      <c r="D37" s="14"/>
      <c r="E37" s="14"/>
      <c r="F37" s="14"/>
    </row>
    <row r="38" spans="1:19" ht="15.75" x14ac:dyDescent="0.25">
      <c r="C38" s="14"/>
      <c r="D38" s="14"/>
      <c r="E38" s="14"/>
      <c r="F38" s="14"/>
    </row>
  </sheetData>
  <mergeCells count="1">
    <mergeCell ref="A2:J3"/>
  </mergeCells>
  <pageMargins left="0.7" right="0.7" top="0.75" bottom="0.75" header="0.3" footer="0.3"/>
  <pageSetup paperSize="9" scale="49" fitToWidth="0" orientation="portrait" verticalDpi="0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2022-11-17T13:45:08Z</dcterms:modified>
</cp:coreProperties>
</file>